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Users\Daji\Desktop\BDD 2021-2024წწ-20200324T092628Z-001\BDD 2021-2024წწ\დანართი N1 და N2\"/>
    </mc:Choice>
  </mc:AlternateContent>
  <bookViews>
    <workbookView xWindow="0" yWindow="0" windowWidth="9130" windowHeight="7030"/>
  </bookViews>
  <sheets>
    <sheet name="Sheet1 (2)" sheetId="2" r:id="rId1"/>
  </sheets>
  <definedNames>
    <definedName name="_xlnm._FilterDatabase" localSheetId="0" hidden="1">'Sheet1 (2)'!$A$6:$H$80</definedName>
    <definedName name="_xlnm.Print_Area" localSheetId="0">'Sheet1 (2)'!$A$1:$J$80</definedName>
  </definedNames>
  <calcPr calcId="162913"/>
</workbook>
</file>

<file path=xl/calcChain.xml><?xml version="1.0" encoding="utf-8"?>
<calcChain xmlns="http://schemas.openxmlformats.org/spreadsheetml/2006/main">
  <c r="H72" i="2" l="1"/>
  <c r="G72" i="2"/>
  <c r="E72" i="2"/>
  <c r="D72" i="2"/>
  <c r="H68" i="2"/>
  <c r="G68" i="2"/>
  <c r="E68" i="2"/>
  <c r="D68" i="2"/>
  <c r="H54" i="2"/>
  <c r="G54" i="2"/>
  <c r="E54" i="2"/>
  <c r="D54" i="2"/>
  <c r="H41" i="2"/>
  <c r="G41" i="2"/>
  <c r="E41" i="2"/>
  <c r="D41" i="2"/>
  <c r="H22" i="2"/>
  <c r="G22" i="2"/>
  <c r="E22" i="2"/>
  <c r="D22" i="2"/>
  <c r="F8" i="2" l="1"/>
  <c r="F9" i="2"/>
  <c r="F10" i="2"/>
  <c r="F11" i="2"/>
  <c r="F12" i="2"/>
  <c r="F13" i="2"/>
  <c r="F14" i="2"/>
  <c r="F15" i="2"/>
  <c r="F16" i="2"/>
  <c r="F17" i="2"/>
  <c r="F18" i="2"/>
  <c r="F20" i="2"/>
  <c r="F21" i="2"/>
  <c r="F22" i="2"/>
  <c r="F23" i="2"/>
  <c r="F24" i="2"/>
  <c r="F25" i="2"/>
  <c r="F26" i="2"/>
  <c r="F27" i="2"/>
  <c r="F28" i="2"/>
  <c r="F29" i="2"/>
  <c r="F30" i="2"/>
  <c r="F31" i="2"/>
  <c r="F32" i="2"/>
  <c r="F33" i="2"/>
  <c r="F34" i="2"/>
  <c r="F35" i="2"/>
  <c r="F36" i="2"/>
  <c r="F37" i="2"/>
  <c r="F38"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C8" i="2"/>
  <c r="C9" i="2"/>
  <c r="C10" i="2"/>
  <c r="C11" i="2"/>
  <c r="C12" i="2"/>
  <c r="C13" i="2"/>
  <c r="C14" i="2"/>
  <c r="C15" i="2"/>
  <c r="C16" i="2"/>
  <c r="C17" i="2"/>
  <c r="C18" i="2"/>
  <c r="C20" i="2"/>
  <c r="C21" i="2"/>
  <c r="C22" i="2"/>
  <c r="C23" i="2"/>
  <c r="C24" i="2"/>
  <c r="C25" i="2"/>
  <c r="C26" i="2"/>
  <c r="C27" i="2"/>
  <c r="C28" i="2"/>
  <c r="C29" i="2"/>
  <c r="C30" i="2"/>
  <c r="C31" i="2"/>
  <c r="C32" i="2"/>
  <c r="C33" i="2"/>
  <c r="C34" i="2"/>
  <c r="C35" i="2"/>
  <c r="C36" i="2"/>
  <c r="C37" i="2"/>
  <c r="C38"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G39" i="2"/>
  <c r="G19" i="2"/>
  <c r="F19" i="2" s="1"/>
  <c r="G7" i="2"/>
  <c r="E39" i="2"/>
  <c r="E7" i="2"/>
  <c r="E6" i="2" l="1"/>
  <c r="G6" i="2"/>
  <c r="H7" i="2"/>
  <c r="H39" i="2"/>
  <c r="F39" i="2" s="1"/>
  <c r="D39" i="2"/>
  <c r="C39" i="2" s="1"/>
  <c r="D19" i="2"/>
  <c r="C19" i="2" s="1"/>
  <c r="D7" i="2"/>
  <c r="C7" i="2" s="1"/>
  <c r="H6" i="2" l="1"/>
  <c r="F6" i="2" s="1"/>
  <c r="F7" i="2"/>
  <c r="D6" i="2"/>
  <c r="C6" i="2" s="1"/>
</calcChain>
</file>

<file path=xl/sharedStrings.xml><?xml version="1.0" encoding="utf-8"?>
<sst xmlns="http://schemas.openxmlformats.org/spreadsheetml/2006/main" count="276" uniqueCount="273">
  <si>
    <t xml:space="preserve"> </t>
  </si>
  <si>
    <t>27 00</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</si>
  <si>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t>
  </si>
  <si>
    <t>27 01</t>
  </si>
  <si>
    <t>ოკუპირებული ტერიტორიებიდან დევნილთა, შრომის, ჯანმრთელობისა და სოციალური დაცვის პროგრამების მართვა</t>
  </si>
  <si>
    <t>27 01 01</t>
  </si>
  <si>
    <t>ოკუპირებული ტერიტორიებიდან დევნილთა, შრომის, ჯანმრთელობისა და სოციალური დაცვის სფეროში პოლიტიკის შემუშავება და მართვა</t>
  </si>
  <si>
    <t>27 01 02</t>
  </si>
  <si>
    <t>სამედიცინო საქმიანობის რეგულირების პროგრამა</t>
  </si>
  <si>
    <t>27 01 02 01</t>
  </si>
  <si>
    <t xml:space="preserve">სამედიცინო საქმიანობის რეგულირების პროგრამა </t>
  </si>
  <si>
    <t>27 01 02 02</t>
  </si>
  <si>
    <t>სამედიცინო-სოციალური ექსპერტიზა და კონტროლი</t>
  </si>
  <si>
    <t>27 01 02 03</t>
  </si>
  <si>
    <t>სამკურნალო საშუალებების ხარისხის სახელმწიფო კონტროლი</t>
  </si>
  <si>
    <t>27 01 03</t>
  </si>
  <si>
    <t>დაავადებათა კონტროლისა და ეპიდემიოლოგიური უსაფრთხოების პროგრამის მართვა</t>
  </si>
  <si>
    <t>27 01 04</t>
  </si>
  <si>
    <t>სოციალური და ჯანმრთელობის დაცვის პროგრამების მართვა</t>
  </si>
  <si>
    <t>27 01 05</t>
  </si>
  <si>
    <t>სახელმწიფო ზრუნვის, ადამიანით ვაჭრობის (ტრეფიკინგის) მსხვერპლთა დაცვისა და დახმარების მართვა</t>
  </si>
  <si>
    <t>27 01 06</t>
  </si>
  <si>
    <t>საგანგებო სიტუაციების კოორდინაციისა და გადაუდებელი დახმარების მართვა</t>
  </si>
  <si>
    <t>27 01 07</t>
  </si>
  <si>
    <t>საარსებო წყაროებით უზრუნველყოფა</t>
  </si>
  <si>
    <t>27 01 08</t>
  </si>
  <si>
    <t>დევნილთა, ეკომიგრანტთა და საარსებო წყაროებით უზრუნველყოფა</t>
  </si>
  <si>
    <t>27 02</t>
  </si>
  <si>
    <t>მოსახლეობის სოციალური დაცვა</t>
  </si>
  <si>
    <t>27 02 01</t>
  </si>
  <si>
    <t>მოსახლეობის საპენსიო უზრუნველყოფა</t>
  </si>
  <si>
    <t>27 02 02</t>
  </si>
  <si>
    <t>მოსახლეობის მიზნობრივი ჯგუფების სოციალური დახმარება</t>
  </si>
  <si>
    <t>27 02 03</t>
  </si>
  <si>
    <t>სოციალური რეაბილიტაცია და ბავშვზე ზრუნვა</t>
  </si>
  <si>
    <t>27 02 03 01</t>
  </si>
  <si>
    <t>კრიზისულ მდგომარეობაში მყოფი ბავშვიანი ოჯახების დახმარება</t>
  </si>
  <si>
    <t>27 02 03 02</t>
  </si>
  <si>
    <t>ბავშვთა ადრეული განვითარების ხელშეწყობა</t>
  </si>
  <si>
    <t>27 02 03 03</t>
  </si>
  <si>
    <t>ბავშვთა რეაბილიტაცია/აბილიტაცია</t>
  </si>
  <si>
    <t>27 02 03 04</t>
  </si>
  <si>
    <t>ომის მონაწილეთა რეაბილიტაციის ხელშეწყობა</t>
  </si>
  <si>
    <t>27 02 03 05</t>
  </si>
  <si>
    <t>დღის ცენტრებში მომსახურებით უზრუნველყოფა</t>
  </si>
  <si>
    <t>27 02 03 06</t>
  </si>
  <si>
    <t>დამხმარე საშუალებებით უზრუნველყოფა</t>
  </si>
  <si>
    <t>27 02 03 07</t>
  </si>
  <si>
    <t>ყრუთა კომუნიკაციის ხელშეწყობა</t>
  </si>
  <si>
    <t>27 02 03 08</t>
  </si>
  <si>
    <t>დედათა და ბავშვთა თავშესაფრით უზრუნველყოფა</t>
  </si>
  <si>
    <t>27 02 03 09</t>
  </si>
  <si>
    <t>მინდობით აღზრდა</t>
  </si>
  <si>
    <t>27 02 03 10</t>
  </si>
  <si>
    <t>მცირე საოჯახო ტიპის სახლებში მომსახურებით უზრუნველყოფა</t>
  </si>
  <si>
    <t>27 02 03 11</t>
  </si>
  <si>
    <t>მიუსაფარ ბავშვთა თავშესაფრით უზრუნველყოფა</t>
  </si>
  <si>
    <t>27 02 03 12</t>
  </si>
  <si>
    <t>სათემო ორგანიზაციებში მომსახურებით უზრუნველყოფა</t>
  </si>
  <si>
    <t>27 02 03 13</t>
  </si>
  <si>
    <t>განვითარების მძიმე და ღრმა შეფერხების მქონე ბავშვთა ბინაზე მოვლით უზრუნველყოფა</t>
  </si>
  <si>
    <t>27 02 03 14</t>
  </si>
  <si>
    <t>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t>
  </si>
  <si>
    <t>27 02 04</t>
  </si>
  <si>
    <t>სოციალური შეღავათები მაღალმთიან დასახლებაში</t>
  </si>
  <si>
    <t>27 02 05</t>
  </si>
  <si>
    <t>სახელმწიფო ზრუნვის, ადამიანით ვაჭრობის (ტრეფიკინგის) მსხვერპლთა დაცვისა და დახმარების უზრუნველყოფა</t>
  </si>
  <si>
    <t>27 03</t>
  </si>
  <si>
    <t>მოსახლეობის ჯანმრთელობის დაცვა</t>
  </si>
  <si>
    <t>27 03 01</t>
  </si>
  <si>
    <t>მოსახლეობის საყოველთაო ჯანმრთელობის დაცვა</t>
  </si>
  <si>
    <t>27 03 02</t>
  </si>
  <si>
    <t>საზოგადოებრივი ჯანმრთელობის დაცვა</t>
  </si>
  <si>
    <t>27 03 02 01</t>
  </si>
  <si>
    <t>დაავადებათა ადრეული გამოვლენა და სკრინინგი</t>
  </si>
  <si>
    <t>27 03 02 02</t>
  </si>
  <si>
    <t>იმუნიზაცია</t>
  </si>
  <si>
    <t>27 03 02 03</t>
  </si>
  <si>
    <t>ეპიდზედამხედველობა</t>
  </si>
  <si>
    <t>27 03 02 04</t>
  </si>
  <si>
    <t>უსაფრთხო სისხლი</t>
  </si>
  <si>
    <t>27 03 02 05</t>
  </si>
  <si>
    <t>საზოგადოებრივი ჯანდაცვის, გარემოსა და პროფესიულ დაავადებათა ჯანმრთელობის სფეროში არსებული ვალდებულებების ხელშეწყობა</t>
  </si>
  <si>
    <t>27 03 02 06</t>
  </si>
  <si>
    <t>ტუბერკულოზის მართვა</t>
  </si>
  <si>
    <t>27 03 02 07</t>
  </si>
  <si>
    <t>აივ ინფექციის/შიდსის მართვა</t>
  </si>
  <si>
    <t>27 03 02 08</t>
  </si>
  <si>
    <t>დედათა და ბავშვთა ჯანმრთელობა</t>
  </si>
  <si>
    <t>27 03 02 09</t>
  </si>
  <si>
    <t>ნარკომანიით დაავადებულ პაციენტთა მკურნალობა</t>
  </si>
  <si>
    <t>27 03 02 10</t>
  </si>
  <si>
    <t>ჯანმრთელობის ხელშეწყობა</t>
  </si>
  <si>
    <t>27 03 02 11</t>
  </si>
  <si>
    <t>C ჰეპატიტის მართვა</t>
  </si>
  <si>
    <t>27 03 02 12</t>
  </si>
  <si>
    <t>ინფექციური დაავადებების მართვა</t>
  </si>
  <si>
    <t>27 03 03</t>
  </si>
  <si>
    <t>მოსახლეობისათვის სამედიცინო მომსახურების მიწოდება პრიორიტეტულ სფეროებში</t>
  </si>
  <si>
    <t>27 03 03 01</t>
  </si>
  <si>
    <t>ფსიქიკური ჯანმრთელობა</t>
  </si>
  <si>
    <t>27 03 03 02</t>
  </si>
  <si>
    <t>დიაბეტის მართვა</t>
  </si>
  <si>
    <t>27 03 03 03</t>
  </si>
  <si>
    <t>ბავშვთა ონკოჰემატოლოგიური მომსახურება</t>
  </si>
  <si>
    <t>27 03 03 04</t>
  </si>
  <si>
    <t>დიალიზი და თირკმლის ტრანსპლანტაცია</t>
  </si>
  <si>
    <t>27 03 03 05</t>
  </si>
  <si>
    <t>ინკურაბელურ პაციენტთა პალიატიური მზრუნველობა</t>
  </si>
  <si>
    <t>27 03 03 06</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</si>
  <si>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</si>
  <si>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27 03 03 07</t>
  </si>
  <si>
    <t>სასწრაფო, გადაუდებელი დახმარება და სამედიცინო ტრანსპორტირება</t>
  </si>
  <si>
    <t>27 03 03 08</t>
  </si>
  <si>
    <t>სოფლის ექიმი</t>
  </si>
  <si>
    <t>27 03 03 09</t>
  </si>
  <si>
    <t>რეფერალური მომსახურება</t>
  </si>
  <si>
    <t>27 03 03 10</t>
  </si>
  <si>
    <t>თავდაცვის ძალებში გასაწვევ მოქალაქეთა სამედიცინო შემოწმება</t>
  </si>
  <si>
    <t>27 03 03 11</t>
  </si>
  <si>
    <t>ქრონიკული დაავადებების სამკურნალო მედიკამენტებით უზრუნველყოფა</t>
  </si>
  <si>
    <t>27 03 04</t>
  </si>
  <si>
    <t>დიპლომისშემდგომი სამედიცინო განათლება</t>
  </si>
  <si>
    <t>27 04</t>
  </si>
  <si>
    <t xml:space="preserve">სამედიცინო დაწესებულებათა რეაბილიტაცია და აღჭურვა </t>
  </si>
  <si>
    <t>27 05</t>
  </si>
  <si>
    <t>შრომისა და დასაქმების სისტემის რეფორმების პროგრამა</t>
  </si>
  <si>
    <t>27 05 01</t>
  </si>
  <si>
    <t>დასაქმების ხელშეწყობის მომსახურებათა განვითარება</t>
  </si>
  <si>
    <t>27 05 02</t>
  </si>
  <si>
    <t>შრომის პირობების ინსპექტირება</t>
  </si>
  <si>
    <t>27 05 03</t>
  </si>
  <si>
    <t>სამუშაოს მაძიებელთა პროფესიული მომზადება-გადამზადება და კვალიფიკაციის ამაღლება</t>
  </si>
  <si>
    <t>27 06</t>
  </si>
  <si>
    <t>იძულებით გადაადგილებულ პირთა და მიგრანტთა ხელშეწყობა</t>
  </si>
  <si>
    <t>27 06 01</t>
  </si>
  <si>
    <t>სარეინტეგრაციო დახმარება საქართველოში დაბრუნებული მიგრანტებისათვის</t>
  </si>
  <si>
    <t>27 06 02</t>
  </si>
  <si>
    <t>ეკომიგრანტთა მიგრაციის მართვა</t>
  </si>
  <si>
    <t>27 06 03</t>
  </si>
  <si>
    <t>განსახლების ადგილებში დევნილთა შენახვა და მათი საცხოვრებელი პირობების გაუმჯობესება</t>
  </si>
  <si>
    <t>27 06 03 01</t>
  </si>
  <si>
    <t>იძულებით გადაადგილებულ პირთა განსახლებისა სოციალური და საცხოვრებელი პირობების შექმნა</t>
  </si>
  <si>
    <t>27 06 03 02</t>
  </si>
  <si>
    <t>დევნილი ოჯახების მიერ გრძელვადიანი საცხოვრებლით უზრუნველყოფის მიზნით შევსებული განაცხადების ელექტრონულ მოდულში ასახვა</t>
  </si>
  <si>
    <t>27 06 03 03</t>
  </si>
  <si>
    <t>ოკუპირებულ ტერიტორიებზე არსებული უძრავი ქონების იდენტიფიკაცია და აღრიცხვა-დეკლარირება</t>
  </si>
  <si>
    <t>27 06 05</t>
  </si>
  <si>
    <t>საერთაშორისო დაცვის მქონე პირთა ინტეგრაციის ხელშეწყობა</t>
  </si>
  <si>
    <t>27 06 06</t>
  </si>
  <si>
    <t>ეკონომიკური მონაწილეობა,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(KfW)</t>
  </si>
  <si>
    <t>მთლიანად მიმართული სახსრები (ათასი ლარი)</t>
  </si>
  <si>
    <t>სულ</t>
  </si>
  <si>
    <t>2018 წელი</t>
  </si>
  <si>
    <t>2019 წელი</t>
  </si>
  <si>
    <t>მ.შ. დაფინანსება სახელმწიფო ბიუჯეტიდან (ათასი ლარი)</t>
  </si>
  <si>
    <t>პრიორიტეტებისა და მათში შემავალი პროგრამების/ღონისძიებების დასახელება</t>
  </si>
  <si>
    <t>პროგრამული კოდი</t>
  </si>
  <si>
    <t>პროგრამის დასახელება</t>
  </si>
  <si>
    <t>მიღწეული შედეგების შეფასების ინდიკატორები</t>
  </si>
  <si>
    <t>საშუალოვადიანი სამოქმედო გეგმის 2018-2019 წლების შეფასება</t>
  </si>
  <si>
    <t>დანართი N1</t>
  </si>
  <si>
    <t xml:space="preserve">• გაზრდილია ჯანმრთელობის დაცვის სახელმწიფო პროგრამების ფარგლებში გაწეული სამედიცინო მომსახურების ხარისხი;
• შემცირებულია სუბსტანდარტული, ვადაგასული და წუნდებული ფარმაცევტული პროდუქტების რაოდენობა ფარმაცევტულ ბაზარზე; 
• უზრუნველყოფილია ბენეფიციარებისათვის დადგენილი გასაცემლების სრული და დროული მიწოდება;
• შეზღუდული შესაძლებლობების მქონე პირები, ხანდაზმულები და მშობელთა მზრუნველობას მოკლებული ბავშვები უზრუნველყოფილი არიან ღირსეული საცხოვრებელი პირობებით, პირველადი სამედიცინო მომსახურებით, სამკურნალო-სარეაბილიტაციო და დღის და სადღეღამისო მომსახურებებით;
• მოსახლეობა უზრუნველყოფილია პირველადი გადაუდებელი სამედიცინო დახმარებით რეგიონებში და ადმინისტრაციულ-ტერიტორიულ ერთეულებში. განხორციელებულია ბრიგადების მიერ შესრულებული გამოძახებების შესახებ ინფორმაციის დამუშავება/ანალიზი;
• უზრუნველყოფილია შრომითი ურთიერთობებისა და შრომის უსაფრთხოების დაცვის მექანიზმი. დანერგილია შესაბამისი მექანიზმები შეზუღუდული შესაძლებლობისა და სპეციალური საჭიროების მქონე პირთა დასაქმების ხელშეწყობისათვის. განვითარებულია საშუამავლო მომსახურება. რეგისტრირებულ სამუშაოს-მაძიებელთა რაოდენობა გაზრდილია;
• გაუმჯობესდა იძულებით გადაადგილებულ პირთა - დევნილთა,  ეკომიგრანტთა და მიგრანტთა სოციალურ-ეკონომიკური მდგომარეობა;
</t>
  </si>
  <si>
    <t xml:space="preserve">• ჯანმრთელობის პროგრამებით გათვალისწინებული შესაბამისი სერვისებით უზრუნველყოფილი მოსახლეობა; საქართველოს მთავრობის დადგენილებით დამტკიცებული ჯანმრთელობის დაცვის სახელმწიფო პროგრამები; დადგენილი გასაცემლების სრული და დროული მიწოდებით უზრუნველყოფილი  ბენეფიციარები;
• საზოგადოებრივი ჯანმრთელობის და ბიოლოგიური უსაფრთხოების სფეროში უზრუნველყოფილი  ეპიდემიოლოგიური და ბიოლოგიური უსაფრთხოება; გადამდები და საზოგადოებრივი მნიშვნელობის მქონე არაგადამდები დაავადებების და ჯანმრთელობის გამოვლენილი რისკები, საზოგადოების ინფორმირებულობა, საზოგადოებრივი ჯანმრთელობის სფეროში სახელმწიფო პროგრამების და საზოგადოებრივი ჯანმრთელობის დაცვის განხორციელებული ღონისძიებები;
• სოციალური დაცვის პროგრამები მიმართულია ყველაზე შეჭირვებული მოსახლეობისთვის; ბენეფიცარების მაქსიმალური სიზუსტით აღრიცხვის უზრუნველყოფა; გასაცემლების/მომსახურების სრული და დროული მიწოდება; შშმ პირთა უწყვეტი ფინანსური მხარდაჭერა; გასაცემლის/მომსახურების დაგვიანებით ან არასრულად მიღებაზე საჩივრების განხილვა;
•სახელმწიფო პროფესიულ საგანმანათლებლო დაწესებულებებში ჩარიცხულ 154 დევნილს დაუფინანსდა მგზავრობის ღირებულება; 1382 დევნილ ოჯახს გაეწია ფინანსური დახმარება და 9 დევნილ ოჯახს ბინის დაქირავებისათვის ფინანსური დახმარება;
•სამედიცინო საქმიანობის ხარისხის  კონტროლი შეტყობინების საფუძველზე - 247; ფარმაცევტული პროდუქტის სახელმწიფო რეგისტრაციის რაოდენობა - 3 349; ავტორიზებულ აფთიაქზე, ფარმცევტულ წარმოებაზე და სპეცკონტროლს დაქვემდებარებული სამკურნალო საშუალებების იმპორტ/ექსპორტზე ნებართვის გაცემის რაოდენობა - 666; უმაღლესი და საშუალო სამედიცინო პერსონალის სერტიფიცირების ორგანიზაციული უზრუნველყოფის რაოდენობა - 3 042; სამედიცინო დაწესებულებების ლიცენზიების და ნებართვების გაცემის რაოდენობა - 108;
•პირველადი და გადაუდებელი სამედიცინო დახმარბითა (760,000 ათასამდე გამოძახება)  და რეფერალური პროგრამით კმაყოფილი მოსახლეობა (17,565 ათასი გამოძახება); 
•უზრუნველყოფილია შრომითი ურთიერთობებისა და შრომის უსაფრთხოების დაცვის მექანიზმი. დანერგილია შესაბამისი მექანიზმები შეზუღუდული შესაძლებლობისა და სპეციალური საჭიროების მქონე პირთა დასაქმების ხელშეწყობისათვის. განვითარებულია საშუამავლო მომსახურება. რეგისტრირებულ სამუშაოს-მაძიებელთა რაოდენობა გაზრდილია.
</t>
  </si>
  <si>
    <t xml:space="preserve">• დაფინანსდა სახელმწიფო პენსიები, სახელმწიფო კომპენსაციები, სამიზნე ჯგუფების ფულადი სოციალური დახმარებები  და სოციალური მომსახურებები;
• „მაღალმთიანი რეგიონების განვითარების შესახებ“ საქართველოს კანონიდან გამომდინარე, დაფინანსდა მაღალმთიან დასახლებაში აბონენტის (საყოფაცხოვრებო მომხმარებლის) მიერ მაღალმთიან დასახლებაში მოხმარებული ელექტროენერგიის ყოველთვიური საფასური 50 პროცენტი, მაგრამ არაუმეტეს მოხმარებული 100 კვტ.სთ ელექტროენერგიის საფასურისა;
• დაფინანსდა მიზნობრივი ჯგუფების სოციალური დახმარებები;
• შეზღუდული შესაძლებლობების მქონე პირთა (მათ შორის, ბავშვთა), ხანდაზმულთა და ოჯახურ მზრუნველობას მოკლებულ, სოციალურად დაუცველ და მიუსაფარ ბავშვთა საზოგადოებაში ინტეგრაციის მიზნით გაიზარდა მომსახურებათა ქსელი და დაფინანსება. მზრუნველობაში მყოფი შშმპ დაწესებულების ბენეფიციარი არის ფიზიკურად და სოციალურად აქტიური და ჩართულია სათემო ცხოვრებაში.
• მაღალია საზოგადოების ცნობიერება, ნდობა და ჩართულობა  ძალადობის მსხვერპლთა დაცვასთან დაკავშირებულ საქმიანობაში.
</t>
  </si>
  <si>
    <t>• 2018 წელს სახელმწიფო გასაცემელი-სახელმწიფო პენსია და სახელმწიფო კომპენსაცია გაიცა სრულად და დროულად;
• შეზღუდული შესაძლებლობების მქონე პირები (მათ შორის, ბავშვები), ხანდაზმულები და ოჯახურ მზრუნველობას მოკლებული, სოციალურად დაუცველი და მიუსაფარი ბავშვები უზრუნველყოფილნი იყვნენ შესაბამისი სოციალური მომსახურებებით, პროგრამის ქვეპროგრამებში ჩართული იყო 13 ათასამდე ბენეფიციარი.
• 2019 წელს განხორციელდა ბენეფიციარების დაფინანსება სოციალური გასაცემლებით, სრულად და დროულად. განსაზღვრული საჭიროების მქონე მოსახლეობა დაფარულია: მიზნობრივი სოციალური დახმარებით, სქესის მიხედვით: 7.6% (გარდა სოციალური პაკეტის მიმღებების და პენსიონრებისა), ბავშვები: 39.6%, ქალები: 54.2%;  სოციალური პაკეტი: 4.6%, საიდანაც 19.4% არიან ბავშვები, ხოლო 35.5% - ქალები, პენსიები 20.5% - ქალები 71.2%. (გაეროს მდგრადი განვითარების მიზნები (1.3.1)) სულ 32.7%;
• შეზღუდული შესაძლებლობების მქონე პირები (მათ შორის, ბავშვები), ხანდაზმულები და ოჯახურ მზრუნველობას მოკლებული, სოციალურად დაუცველი და მიუსაფარი ბავშვები უზრუნველყოფილნი იყვნენ შესაბამისი სოციალური მომსახურებებით, პროგრამის ქვეპროგრამებში ჩართული იყო 11.0 ათასამდე ბენეფიციარი.</t>
  </si>
  <si>
    <t>•სახელმწიფო გასაცემლები - სახელმწიფო პენსია და სახელმწიფო კომპენსაცია გაიცა სრულად და დროულად;</t>
  </si>
  <si>
    <t>•2018 წელს ასაკით პენსია გაიცემოდა თვეში საშუალოდ 738 ათას პირზე. პენსიის მიმღებთა გადანაწილება სქესობრივ ჭრილში შენარჩუნებულია, მიმღებთა დაახლოებით 71% ქალია; კომპენსაცია გაიცემოდა თვეში საშუალოდ 21 ათასზე მეტ პირზე პირზე. კომპენსაციის მიმღებთა გადანაწილება სქესობრივ ჭრილში შენარჩუნებულია, მიმღებთა დაახლოებით 20% ქალია.
• 2019 წელს ასაკით პენსია გაიცემოდა თვეში საშუალოდ 753 ათას პირზე. პენსიის მიმღებთა გადანაწილება სქესობრივ ჭრილში შენარჩუნებულია, მიმღებთა დაახლოებით 71% ქალია. კომპენსაცია გაიცემოდა თვეში საშუალოდ 22 ათასზე მეტ პირზე პირზე. კომპენსაციის მიმღებთა გადანაწილება სქესობრივ ჭრილში შენარჩუნებულია, მიმღებთა დაახლოებით 20% ქალია.</t>
  </si>
  <si>
    <t>• ბენეფიციართა 100% უზრუნველყოფილია კანონმდებლობით გათვალისწინებული შესაბამისი გასაცემლით.</t>
  </si>
  <si>
    <t>შენარჩუნულია სერვისებისთვის გაცემული რეკომენდაციების და სტანდარტების შესრულების მაჩვენებელი; მომსახურება გაეწია 13 000-მდე ბენეფიციარს.</t>
  </si>
  <si>
    <t>• გაუმჯობესდა შშმ  პირთა  (მათ  შორის  ბავშვთა),  ხანდაზმულთა  და  მზრუნველობას  მოკლებულ  სოციალურად დაუცველ მიუსაფარ და მიტოვების რისკის ქვეშ მყოფ ბავშვთა ფიზიკური და სოციალური მდგომარეობა და მიმდინარეობდა მათი საზოგადოებაში ინტეგრაცია.</t>
  </si>
  <si>
    <t>• კრიზისში მყოფი ბავშვიანი ოჯახების პირველადი საჭიროებები დაკმაყოფილებულია მათ შორის 1 წლამდე ასაკის ბავშვები, რომელთა ოჯახებს „სოციალურად დაუცველი ოჯახების მონაცემთა ერთიან ბაზაში“ მინიჭებული აქვთ 65 001-ზე ნაკლები სარეიტინგო ქულა, ასევე, სამი წლის ჩათვლით ასაკის  შშმ სტატუსის ან განსხვავებული საჭიროების მქონე ბავშვი, რომლის ოჯახი რეინტეგრაციის შემწეობის  მიმღებია ან ჩართულია მინდობითი აღზრდის (ნათესაური) ქვეპროგრამაში,  უზრუნველყოფილია ხელოვნური კვების პროდუქტებით.</t>
  </si>
  <si>
    <t xml:space="preserve">•განვითარების შეფერხების რისკის ან შეზღუდული შესაძლებლობების მქონე ბავშვების განვითარება სტიმულირებულია, რომლის საფუძველზე მათი სოციალური ინტეგრაცია ხელშეწყობილია, შესაძლებლობის შეზღუდვისა და მიტოვების პრევენცია განხორციელებულია. </t>
  </si>
  <si>
    <t>•2018 წელს მომსახურეობა გაეწია თვეში საშუალოდ- 950-ზე მეტ ბენეფიციარს; 2019 წელს ბავშვთა ხელოვნური კვების პროდუქტებით უზრუნველყოფილი იქნა თვეში საშუალოდ 1 042 ბენეფიციარი, გადაუდებელი პირველადი საჭიროებების დაკმაყოფილების მიზნით, საქონლის/მომსახურებით უზრუნველყოფილი იქნა თვეში საშუალოდ 1200-ზე მეტი ბენეფიციარი</t>
  </si>
  <si>
    <t>•2018 წელს მომსახურება გაეწია თვეში საშუალოდ 961 ბენეფიციარს; 
•2019 წელს თვეში საშუალოდ 1300 ბენეფიციარს გაეწია მომსახურება (განვითარების დარღვევების იდენტიფიკაცია, ინდივიდუალური განვითარების გეგმის შემუშავება და მულტიდისციპლინური გუნდის ერთი ან, საჭიროების შემთხვევაში, რამდენიმე სპეციალისტის მიერ  ბავშვის საბაზისო უნარების განვითარება)</t>
  </si>
  <si>
    <t>შეზღუდული შესაძლებლობის სტატუსის მქონე ან ხანდაზმული (ქალები – 60 წლიდან, მამაკაცები – 65 წლიდან) ომის მონაწილეები უზრუნველყოფილი არიან რეაბილიტაციის კურსით, რაც ხელს უწყობს მათი ჯანმრთელობის მდგომარეობის გაუმჯობესებას.</t>
  </si>
  <si>
    <t>მიტოვების რისკის ქვეშ მყოფი ბავშვებისა და შშმ ბავშვების/პირების მომსახურებაში ჩართვით მათი ოჯახები მხარდაჭერილია და უზრუნველყოფილია მიტოვების პრევენცია.</t>
  </si>
  <si>
    <t>შეზღუდული შესაძლებლობის მქონე პირები და ხანდაზმულები უზრუნველყოფილნი არიან დამხმარე საშუალებებით, რომელიც ხელს უწყობს მათ სოციალურ ინტეგრაციას.</t>
  </si>
  <si>
    <t xml:space="preserve">საქართველოში მცხოვრები ყრუ პირებისათვის სურდოთარჯიმნის მომსახურებით ხელშეწყობილის მათი სოციალური ინტეგრაცია. </t>
  </si>
  <si>
    <t>ბავშვთა მიტოვების პრევენცია უზრუნველყოფილია, ხელი ეწყობა დედების მომზადებას დამოუკიდებელი ცხოვრებისათვის.</t>
  </si>
  <si>
    <t>მზრუნველობამოკლებული ბავშვები იზრდებიან ოჯახურ გარემოში</t>
  </si>
  <si>
    <t>მზრუნველობამოკლებული ბავშვების აღზრდა ხორციელდება ოჯახურ გარემოსთან მიახლოებულ პირობებში;</t>
  </si>
  <si>
    <t>ქუჩაში მცხოვრები და/ან მომუშავე ბავშვთათვის გათვალისწინებული მომსახურებების მიწოდებით უზრუნველყოფილია მათი ფსიქო-სოციალური რეაბილიტაცია.</t>
  </si>
  <si>
    <t>18 წლისა და უფროსი ასაკის შშმ პირები და ხანდაზმულები (ქალები – 60 წლიდან, მამაკაცები – 65 წლიდან) უზრუნველყოფილნი არიან 24 საათიანი, ოჯახურ გარემოსთან მიახლოებული მომსახურებით.</t>
  </si>
  <si>
    <t>მძიმე და ღრმა (ფიზიკური/ინტელექტუალური/ფსიქიკური)შეფერხების მქონე ბავშვთა რეაბილიტაცია განხორციელებულია და მიტოვების პრევენცია უზრუნველყოფილია.</t>
  </si>
  <si>
    <t>მზრუნველობამოკლებული შშმ ბავშვები უზრუნველყოფილი არიან სპეციალიზებული ზრუნვითა და მოვლით.</t>
  </si>
  <si>
    <t>•უზრუნველყოფილია სამიზნე ჯგუფის ბავშვთა სპეციფიკური რეაბილიტაცია/აბილიტაცია, ფიზიკური ჯანმრთელობა გაუმჯობესებულია/შენარჩუნებულია, ადაპტაციური შესაძლებლობები გაძლიერებულია და სოციალური ინტეგრაცია ხელშეწყობილია.</t>
  </si>
  <si>
    <t>• პენსიის/სოციალური პაკეტის დანამატით უზრუნველყოფილია მაღალმთიან დასახლებაში მუდმივად მცხოვრები სტატუსის მქონე პენსიონერი/სოციალური პაკეტის მიმღები პირები, მაღალმთიან დასახლებაში მდებარე სამედიცინო დაწესებულებებში დასაქმებული/დაკონტრაქტებული სამედიცინო პერსონალი. ასევე, ანაზღაურებულია მაღალმთიან დასახლებებში არსებული აბონენტების მიერ მოხმარებული ელექტროენერგიის საფასურის 50%.</t>
  </si>
  <si>
    <t xml:space="preserve">• ტრეფიკინგისა და ძალადობის კუთხით გაზრდილია ცნობიერება;
• ადამიანით ვაჭრობისა (ტრეფიკინგის) და ძალადობის მსხვერპლები უზრუნველყოფილნი არიან შესაბამისი მომსახურებით, სამედიცინო, ფსიქოლოგიური და იურიდიული დახმარებით, თავშესაფრით და სხვა სერვისებით;
• შეზღუდული შესაძლებლობების მქონე პირები, ხანდაზმულები და მშობელთა მზრუნველობას მოკლებული ბავშვები უზრუნველყოფილნი არიან ღირსეული საცხოვრებელი პირობებით, პირველადი სამედიცინო მომსახურებით, სამკურნალო-სარეაბილიტაციო და დღის და სადღეღამისო მომსახურებებით.
</t>
  </si>
  <si>
    <t xml:space="preserve">• გაუმჯობესებულია იმუნიზაციით მოცვის მაჩვენებელი;
• ქვეყანაში გაუმჯობესებულია ინფექციური და პარაზიტული დაავადებების ეპიდზედამხედველობის სისტემა;
• პროგრამის ფარგლებში უზრუნველყოფილია გამოკვლეული დონორული სისხლისაგან დამზადებული სისხლის პროდუქტების უსაფრთხოება; 
• ტუბერკულოზის ინციდენტობა ქვეყანაში ხასიათდება კლების ტენდენციით;
• აივ-ინფექცია/შიდსით და ტუბერკულოზით დაავადებული პირები უზრუნველყოფილნი არიან უფასო ამბულატორიული და სტაციონარული მკურნალობით;
• შენარჩუნებულია დედათა სიკვდილიანობის მაჩვენებლის შემცირების ტენდენცია;
• ნარკომანიით დაავადებული პირები უზრუნველყოფილი არიან საჭირო სამკურნალო და სარეაბილიტაციო ღონისძიებებით, მ.შ, ჩამანაცვლებელი თერაპიით.
• პროგრამის დაწყებიდან 2019 წლის ჩათვლით C ჰეპატიტის მკურნალობაში ჩაერთო 64 500-ზე მეტი ადამიანი. მკურნალობა დაასრულა 59 400-ზე მეტმა პირმა, განკურნების მაჩვენებელი 98,7%-ია.
</t>
  </si>
  <si>
    <t xml:space="preserve">•პროგრამის ფარგლებში უწყვეტად ხორციელდებოდა მოსახლეობის როგორც ამბულატორიული (გადაუდებელი და გეგმური), ასევე სტაციონარული (გადაუდებელი სამედიცინო მომსახურება, გეგმური ქირურგია, ონკოლოგიური დაავადებების მკურნალობა, მშობიარობა/საკეისრო კვეთა, მაღალი რისკის ორსულთა, მელოგინეთა და მშობიარეთა მკურნალობა, ინფექციური დაავადებების მართვა) სამედიცინო დახმარება.  </t>
  </si>
  <si>
    <t xml:space="preserve">•2018 წელს ცნობიერების ამაღლების კუთხით ჩატარებული პრევენციული ღონისძიებების შედეგად ადამიანით ვაჭრობის (ტრეფიკინგის) და ოჯახში ძალადობის შემთხვევასთან დაკავშირებით მომართვიანობის (მ.შ. თავშესაფარი, იურიდიული, ფსიქოლოგიური და სამედიცინო მომსახურება, კომპენსაცია, ცხელი ხაზი მაჩვენებელმა შეადგინა - 2693 ერთეული. ქალთა მიმართ ძალადობისა და ოჯახში ძალადობის წინააღმდეგ ბრძოლისა და მსხვერპლთა დასაცავად გასატარებელ ღონისძიებათა 2018-2020 წლების  სამოქმედო გეგმით ფონდის მიერ აღებული ვალდებულებები შესრულებულია 100%-ით;
ადამიანით ვაჭრობის (ტრეფიკინგის) წინააღმდეგ ბრძოლის 2017-2018 წლების სამოქმედო გეგმით ფონდის მიერ აღებული ვალდებულებები შესრულებულია 100%-ით. მიზნობრივი მაჩვენებელი მიღწეულია (სახელმწიფო ზრუნვის ინსტიტუციურ ფორმებში მყოფი ბავშვების ალტერნატიულ ფორმებში (მინდობით აღზრდა, შვილად აყვანა, მცირე საოჯახო ტიპის სახლი, ნათესაური მინდობით აღზრდა) გადაყვანის მაჩვენებელი - 24); მიზნობრივი მაჩვენებელი მიღწეულია (შეზღუდული შესაძლებლობის მქონე პირების კულტურულ ღონისძიებებში ჩართვის მაჩვენებელი - 83). 
•2019 წელს ცნობიერების ამაღლების კუთხით  ჩატარებული პრევენციული ღონისძიებების შედეგად ადამიანით ვაჭრობის (ტრეფიკინგის) და ოჯახში ძალადობის შემთხვევებთან დაკავშირებით მომართვიანობის (მ.შ. თავშესაფარი, იურიდიული, ფსიქოლოგიური და სამედიცინო მომსახურება, კომპენსაცია, ცხელი ხაზი) მაჩვენებელმა შეადგინა  2137 ერთეული; ბავშვების ალტერნატიულ ფორმებში (მინდობით აღზრდა, შვილად აყვანა, მცირე საოჯახო ტიპის სახლი, ნათესაური მინდობით აღზრდა) გადაყვანილია  22 ბენეფიციარი; 2019 წელს (იანვარი-დეკემბერი) სახელმწიფო ფონდის შშმპ დაწესებულების ბენეფიციარებმა მონაწილეობა მიიღეს 94 კულტურულ ღონისძიებაში.
</t>
  </si>
  <si>
    <t>•2018 წელს სახელმწიფო პენსიის დანამატი  მიიღო დაახლოებით 67 ათასზე მეტმა პენსიონერმა, სოციალური პაკეტის დანამატი მიიღო 13 000-ზე მეტმა პირმა, ელექტროენერგიის შეღავათით უზრუნველყოფილი იქნა 74 000-მდე ოჯახი. 
•2019 წელს სახელმწიფო პენსიის დანამატი  მიიღო დაახლოებით 69 ათასზე მეტმა პენსიონერმა, სოციალური პაკეტის დანამატი მიიღო 13 500-ზე მეტმა პირმა, ელექტროენერგიის შეღავათით უზრუნველყოფილი იქნა 80 000-მდე ოჯახი.</t>
  </si>
  <si>
    <t xml:space="preserve">•2018 წელს მომსახურება გაეწია თვეში საშუალოდ 667 მდე ბენეფიციარს;
•2019 წელს საშაულოდ თვეში 900-მდე ბენეფიციარი უზრუნველფოილ იქნა რეაბილიტაციის საჭირო კურსებით </t>
  </si>
  <si>
    <t>•დედათა სიკვდილიანობა 100 000 ცოცხლადშობილზე - 27.4 (2018 წელი);
• ტუბერკულოზის პრევალენტობის მაჩვენებელი 100 000 მოსახლეზე -69,5 (2018 წელი).
• დყტ-ჰიბ-ჰეპბ-იპვ 3– 93.3%; წწყ 1–  99.8%; წწყ 2– 97.3%; ადამიანის პაპილომავირუსის საწინააღმდეგოდ  ჩატარებულია 22 504 აცრა;
•C ჰეპატიტზე სკრინინგით გამოვლენილ, პროგრამაში მომართულ პაციენტთა 100% უზრუნველყოფილია დიაგნოსტიკური კვლევებითა და მკურნალობით;</t>
  </si>
  <si>
    <t xml:space="preserve">• ეპილეფსიის დიაგნოსტიკაზე საანგარიშო პერიოდში გამოკვლეული იქნა - 2738 ბენეფიციარი, რაც შეადგენს საპროგნოზო რაოდენობის 100,0%-ს.
• დღენაკლულთა რეტინოპათიის ადრეული გამოვლენისა და მკურნალობის სქემებში დროულად ჩართულთა 30,5% (257) იყო თბილისში რეგისტრირებული ახალშობილი, დანარჩენი (69,5%)  - რეგიონში რეგისტრირებული ახალშობილი. 
• საანგარიშო პერიოდში დაგეგმილი ყველა კვლევის საერთო რაოდენობამ შეადგინა  საპროგნოზო რაოდენობის 100%.
</t>
  </si>
  <si>
    <t>• 2018 წელს საპროგნოზო რაოდენობებთან შედარებით კიბოს სკრინინგული კვლევების შესრულების მაჩვენებლები: ძუძუს კიბოს სკრინინგი - 83,4%; საშვილოსნოს ყელის კიბოს სკრინინგი - 86,6%; პროსტატის კიბოს მართვა - 151%; კოლორექტალური კიბოს სკრინინგი - 82,2%. კიბოს ახლად გამოვლენილ შემთხვევებში მე–4 და მე–3 სტადიაზე გამოვლენილი შემთხვევების წილი 2016 წელს შეადგენდა 46%-ს, ხოლო 2017 წელს 25%-ს (შემცირებულია 21%-ით); საშვილოსნოს ყელის ორგანიზებული სკრინინგი - მიზნობრივი პოპულაციის მოცვის მაჩვენებელი - 20,8%. საშვილოსნოს ყელის კიბოს ახლად გამოვლენილ შემთხვევებში მე–4 და მე–3 სტადიაზე გამოვლენილი შემთხვევები - 37% (2018 წელი); 1-დან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პრევენციის შესრულების მაჩვენებელი საპროგნოზო რაოდენობასთან მიმართებით - 72,2%; 
გეოგრაფიული ხელმისაწვდომობის გაზრდის მიზნით, კონტრაქტორ დაწესებულების შპს „გლობალმედის“ მიერ გაფორმებულია ხელშეკრულება შპს „ბომონდთან“ (ქ. ქუთაისი), სადაც საანგარიშო პერიოდში გამოკვლეულია 41 ბენეფიციარი; ეპილეფსიის დიაგნოსტიკა და ზედამხედველობა- გამოკვლეულ ბენეფიციართა რაოდენობა - 2176 ბენეფიციარი, მათ შორის 25,4% თბილისის მაცხოვრებელი, ხოლო სხვადასხვა რეგიონებიდან - 74,6%; სერვისის ხელმისაწვდომობა უზრუნველყოფილია თბილისისა და ქუთაისის მასშტაბით ქვეკონტრაქტორების მეშვეობით; ახლად გამოვლენილი ეპილეფსიის საეჭვო და წარსულში ეპილეფსიის დიაგნოზის მქონე პაციენტთა 6%-ს ჩაუტარდა დიაგნოზის გადამოწმება(დადასტურება ან უარყოფა) ხარისხიანი მკურნალობის უზრუნველყოფის მიზნით. ეპილეფსიის ეროვნული რეგისტრი დაინერგა ქვეყნის მასშტაბით; -დღენაკლულთა რეტინოპათიის სკრინინგის პილოტი - საანგარიშო პერიოდში სკრინინგი ჩაუტარდა საპროგნოზო რაოდენობის 118,3%-ს.
•2019 წელს ძუძუს კიბოს სკრინინგი - 24.0 ათასზე მეტ ბენეფიციარს, საშვილოსნოს ყელის კიბოს სკრინინგი (Pap–ტესტი) – 18.0 ათასზე მეტ ბენეფიციარს, პროსტატის კიბოს სკრინინგი - 8.0 ათასზე მეტ ბენეფიციარს, კოლორექტალური კიბოს სკრინინგი - 5.0 ათასზე მეტ ბენეფიციარს, საშვილოსნოს ყელის კიბოს სკრინინგი (Pap–ტესტი) ჩაუტარდა 653 ბენეფიციარს (შესრულების მაჩვენებელი 84.8%), ხოლო საშვილოსნოს ყელის კოლპოსკოპიური სკრინინგი 52 ბენეფიციარს (შესრულების მაჩვენებელი  62.7%); 1-დან 6 წლამდე ასაკის ბავშვთა  მსუბუქი და საშუალო ხარისხის მენტალური განვითარების დარღვევების პრევენციის შესრულების მაჩვენებელია 100%. ეპილეფსიის დიაგნოსტიკა და ზედამხედველობა; სერვისზე ხელმისაწვდომობის უზრუნველყოფა; გამოკვლეული იქნა - 2738 ბენეფიციარი. გამოკვლეულ პირთა 33,0% (903) - თბილისის მაცხოვრებელია;  სხვადასხვა რეგიონებიდან სულ იყო 1835 (67,0%) ბენეფიციარი. პირველადი სკრინინგი ჩაუტარდა 842 დღენაკლულ ახალშობილს. რაც შეადგენს საბაზისო მაჩვენებლის 120%-ს.</t>
  </si>
  <si>
    <t>• პროგრამის ფარგლებში უზრუნველყოფილი იყო ვაქცინებისა და ვაქცინაციისათვის საჭირო სახარჯი მასალებით უწყვეტად მომარაგება.</t>
  </si>
  <si>
    <t xml:space="preserve">• 2018 წელს მიზნობრივი პოპულაციის იმუნიზაციით მოცვის მაჩვენებელი: დყტ-ჰიბ-ჰეპბ -იპვ 3 –  92,7%; წწყ 1 - 98,7%; წწყ 2 – 95,7%. სპეციფიკური შრატები და ვაქცინები შესყიდულია დაგეგმილი რაოდენობის შესაბამისად, მათ შორის: ტეტანუსის საწინააღმდეგო იმუნოგლობულინი - 1 560 შპრიც-დოზა; დიფთერიის საწინააღმდეგო შრატი - 650  კომპლექტი; ბოტულიზმის საწინააღმდეგო A,B,E ტიპის შრატები -130 კომპლექტი; ყვითელი ცხელების საწინააღმდეგო ვაქცინა - 800 დოზა; გველის შხამის საწინააღმდეგო შრატი - 100 დოზა. ანტირაბიული სამკურნალო საშუალებები შესყიდულია დაგეგმილი რაოდენობის შესაბამისად, მათ შორის: ანტირაბიული იმუნოგლობულინი - 29 310 ფლაკონი; ანტირაბიული ვაქცინა - 152 000 დოზა. მათი 100%-ის მიღება, შენახვა და გაცემა-განაწილება ცენტრალური დონიდან რეგიონულ/რაიონულ ადმინისტრაციულ ერთეულებამდე განხორციელდა „ცივი ჯაჭვის“ პრინციპების დაცვით; 2018 წლის 26 დეკემბრის მდგომარეობით გრიპის საწინააღმეგო ვაქცინაცია ჩაიტარა 40 241 ბენეფიციარმა, რაც 60%-ზე მეტით აღემატება დაგეგმილ მიზნობრივ მაჩვენებელს; წითელა-წითურას მიმართ არაგეგმიური იმუნოპროფილაქტიკის წარმოებდა 40 წლამდე ასაკის მოსახლეობის აუცრელ ან არასრულად ვაქცინირებულ ფენებში. სრულად იყო უზრუნველყოფილი ექიმისა და ექთნის მომსახურებაზე ხელმისაწვდომობა. (საანგარიშო პერიოდში, წითელას კომპონენტის შემცველი ვაქცინით სულ აიცრა 148.3 ათასამდე პირი, მათ შორის გეგმური ვაქცინაცია ჩაუტარდა 108.9 ათასზე მეტ ბენეფიციარს, ხოლო ეპიდჩვენებით იმუნოპროფილაქტიკა - 39.3 ათასზე მეტ პირს). 
• 2019 წელს დყტ-ჰიბ-ჰეპბ-იპვ 3– 93.3%; წწყ 1–  99.8%; წწყ 2– 97.3%; ადამიანის პაპილომავირუსის საწინააღმდეგოდ  ჩატარებულია 22 504 აცრა; სპეციფიკური შრატები და ვაქცინები შესყიდულია დაგეგმილი რაოდენობის შესაბამისად; ქვეყნის მასშტაბით უზრუნველყოფილია ანტირაბიულ სამკურნალო საშუალებებზე ხელმისაწვდომობა; 2019 წელს გრიპის საწინააღმდეგო ვაქცინაცია ჩაიტარა 95 321 ბენეფიციარმა. წითელას მასიური გავრცელების პრევენციისა და გლობალური ელიმინაციის სტრატეგიით განსაზღვრული ღონისძიებების ფარგლებში უზრუნველყოფილია ექიმისა და ექთნის მომსახურებაზე 100 %-იანი ხელმისაწვდომობა;
</t>
  </si>
  <si>
    <t xml:space="preserve">• სტატისტიკური ფორმების შეგროვება და წარდგენა სსიპ ლ. საყვარელიძის სახელობის დაავადებათა კონტროლისა და საზოგადოებრივი ჯანმრთელობის ეროვნულ ცენტრში განხორციელდა მუნიციპალური სჯდ ცენტრების 100%-ის მიერ; 
• ეპიდზედამხედველობის ერთიან ელექტრონულ სისტემაში ჩართულია და მონაწილეობს მუნიციპალური სჯდ ცენტრების 100%; 
• სამოქმედო არეალზე იმუნიზაციის დაგეგმვის და სერვისის მიწოდების თაობაზე ინფორმაციის წარმოდგენა ხორციელდება მუნიციპალური სჯდ ცენტრების 100%-ის მიერ;
• იმუნიზაციის მოდული დანერგილია სჯდ ცენტრების 100%-ში;
• საანგარიშო პერიოდში საქართველოში დაფიქსირდა მალარიის 9 შემთხვევა (მ.შ. 7 ტროპიკული, და 2 სამდღიური), ყველა მათგანი იყო შემოტანილი აფრიკისა და აზიის ქვეყნებიდან. დადასტურებული 9 შემთხვევიდან 3 უცხოეთის, ხოლო 6 საქართველოს მოქალაქეა, რომლებიც სამუშაოდ იმყოფებოდნენ ზემოაღნიშნულ ქვეყნებში. არც ერთი შემთხვევა ლეტალურად არ დასრულებულა;
• ნოზოკომიური ინფექციების ზედამხედველობა დამყარებულია ქ. თბილისის და ქ. ბათუმის საყრდენ ბაზებზე (სულ 8 სტაციონარული სამედიცინო დაწესებულება). იდენტიფიცირებული მიკროორგანიზმების 100%-ში განისაზღვრა ნოზოკომიური ინფექციების გამომწვევი წამყვანი პათოგენები და მათი ანტიბიოტიკებისადმი რეზისტენტობა; მწვავე დიარეულ დაავადებებზე ზედამხედველობა (როტავირუსულ, ადენოვირუსულ და ნოროვირუსულ ინფექციებზე) დამყარებულია ქ. თბილისის 1 (50%) ბავშვთა საავადმყოფოს ბაზაზე; პროგრამის მიმწოდებელი დაწესებულებების მიერ მოწოდებულ იქნა ნიმუშების დაგეგმილი რაოდენობის 73%, რომლებსაც ჩაუტარდა ლაბორატორიული დიაგნოსტიკა როტა, ნორო და ადენოვირუსულ ინფექციებზე.
</t>
  </si>
  <si>
    <t>•სტატისტიკური ინფორმაციის შეგროვება და წარმოდგენა ხორციელდება მუნიციპალური სჯდ ცენტრების 100%-ის მიერ;  სამოქმედო არეალზე იმუნიზაციის დაგეგმვის და სერვისის მიწოდების თაობაზე ინფორმაციის წარმოდგენა ხორციელდება მუნიციპალური სჯდ ცენტრების 100%-ის მიერ; იმუნიზაციის მოდული დანერგილია სჯდ ცენტრების არანაკლებ 100%-ში; რაიონები 100%- ით უზრუნველყოფილია ვაქცინების, შრატებისა და ასაცრელი მასალების ცივი ჯაჭვის პრინციპის დაცვით შენახვის საშუალებებით და ლოჯისტიკის სერვისით;
•2018 წელს მალარიისა და სხვა ტრანსმისიური დაავადებების გადამტანების გავრცელების, ინსექტიციდით დამუშავებული ტერიტორიების (საცხოვრებელი და არასაცხოვრებელი) პროცენტული წილი შეადგენს დასახული მიზნის 96,7%-ს ( 9261 030 კვ.მ. ); მალარიის ადგილობრივი შემთხვევების რაოდენობა არ დაფიქსირებულა. ნოზოკომიური ინფექციების ზედამხედველობა დამყარებულია ქ. თბილისის და ქ. ბათუმის საყრდენ ბაზებზე (სულ 8 სტაციონარული სამედიცინო დაწესებულება). იდენტიფიცირებული მიკროორგანიზმების 100%-ში განისაზღვრა  ნოზოკომიური ინფექციების გამომწვევი წამყვანი პათოგენები და მათი ანტიბიოტიკებისადმი რეზისტენტობა; მწვავე დიარეულ დაავადებებზე ზედამხედველობა (როტავირუსულ, ადენოვირუსულ და ნოროვირუსულ ინფექციებზე) დამყარებულია ქ. თბილისის 1 (50%) ბავშვთა საავადმყოფოს ბაზაზე; პროგრამის მიმწოდებელი დაწესებულებების მიერ მოწოდებულ იქნა ნიმუშების დაგეგმილი რაოდენობის 73%, რომლებსაც ჩაუტარდა ლაბორატორიული დიაგნოსტიკა როტა, ნორო და ადენოვირუსულ ინფექციებზე.
• 2019 წელს მალარიისა და სხვა ტრანსმისიური დაავადებების გადამტანების გავრცელების, ინსექტიციდით დამუშავებული ტერიტორიების (საცხოვრებელი და არასაცხოვრებელი) პროცენტული წილი შეადგენს დასახული მიზნის 85%-ს (8 141 906 კვ.მ.); მალარიის ადგილობრივი შემთხვევების რაოდენობა არ დაფიქსირებულა; ნოზოკომიური  ინფექციების ზედამხედველობა დამყარებულია ქ. თბილისის და ქ. ბათუმის საყრდენ ბაზებზე (სულ 8 სტაციონარული სამედიცინო დაწესებულება). იდენტიფიცირებული მიკროორგანიზმების 100%-ში განისაზღვრა  ნოზოკომიური ინფექციების გამომწვევი წამყვანი პათოგენები და მათი ანტიბიოტიკებისადმი რეზისტენტობა; მწვავე დიარეულ დაავადებებზე ზედამხედველობა (როტავირუსულ, ადენოვირუსულ და ნოროვირუსულ ინფექციებზე) დამყარებულია ქ. თბილისის „ბავშვთა ინფექციური საავადმყოფოს“ ბაზაზე; პროგრამის მიმწოდებელი დაწესებულებების მიერ მოწოდებულ იქნა ნიმუშების დაგეგმილი რაოდენობის 90%, რომლებსაც ჩაუტარდა ლაბორატორიული დიაგნოსტიკა როტა, ნორო და ადენოვირუსულ ინფექციებზე; საყრდენი ბაზიდან მოწოდებული კლინიკური ნიმუშის არანაკლებ 95%-ში ჩატარებულია კონფირმაციული კვლევა გრიპის ვირუსზე.</t>
  </si>
  <si>
    <t xml:space="preserve">• პროგრამის ფარგლებში უზრუნველყოფილია გამოკვლეული დონორული სისხლისაგან დამზადებული სისხლის პროდუქტების უსაფრთხოება. პროგრამის მიმწოდებელმა ყველა სისხლის ბანკმა საერთაშორისო სტანდარტებით აკრედიტებულ რეფერენს ლაბორატორიიდან (ESFEQA/RIQAS),  მიღებულ რეფერენს მასალაზე ჩატარებული  კვლევები, კვლევის შედეგები და მონაწილეობის დამადასტურებელი სერტიფიკატები წარმოადგინა ცენტრში;
• უანგარო დონაციების რაოდენობა 2019 წელს (28 797 უანგარო დონაცია) გაზრდილია 2018 წელთან (23 500 უანგარო დონაცია) შედარებით.
</t>
  </si>
  <si>
    <t xml:space="preserve">• 2018 წელს პროგრამაში ჩართული სისხლის ბანკებში დონორული სისხლის 100% გამოკვლეულია  B და C ჰეპატიტზე, აივ-ინფექცია/შიდსზე (EIA მეთოდით) და სიფილისზე (TPHA ან RPR მეთოდით); პროგრამაში მონაწილე სისხლის ბანკებიდან შერჩევითად იქნა ამოღებული სისხლის შრატის 2983 ალიქვოტი და ტრანსპორტირებული ცენტრის ლაბორატორიაში საკონტროლო ლაბორატორიული კვლევის ჩატარებლად B და C ჰეპატიტზე, აივ-ინფექცია/შიდსსა და სიფილისზე ტრანსპორტირება განხორციელდა სტანდარტული სამოქმედო  პროცედურების სრული შესაბამისობით (კრიოყუთები/„ცივი ჯაჭვი“)). აქედან წუნდებულ იქნა (სინჯარის შიგთავსის ჩაღვრის გამო)  36 ნიმუში, საკონტროლო კვლევები ჩაუტარდა 2947 ნიმუშზე; პროგრამაში ჩართული ბანკებისთვის  შემუშავდა და დამტკიცდა სტანდარტული სამოქმედო პროცედურა (სსპ) – სისხლის ნიმუშის მომზადების, ალიქვოტირების, შენახვისა და ტრანსპორტირების შესახებ; ერთიანი ეროვნული ელექტრონული ბაზის ადმინისტრირების ფარგლებში მიმდინარეობს მონაცემთა ბაზის სარეზერვო კოპირება, პროგრამული უზრუნველყოფის მუშაობის დროს შემჩნეული ხარვეზების გამოსწორება, ახალი ორგანიზაციებისა და მომხმარებლების მართვა (დამატება/გაუქმება/შეცვლა); პროგრამის მიმწოდებელმა ყველა სისხლის ბანკმა საერთაშორისო სტანდარტებით აკრედიტებულ რეფერენს ლაბორატორიიდან (ESFEQA/RIQAS),  მიღებულ რეფერენს მასალაზე ჩატარებული  კვლევები, კვლევის შედეგები და მონაწილეობის დამადასტურებელი სერტიფიკატები წარმოადგინა ცენტრში; მთლიან დონაციებში უანგარო დონაციების ხვედრითი  წილი შეადგენს 28%-ს (სულ - 77139 დონაცია, უანგარო 21685), რაც აღემატება 2015 (სულ - 67160 დონაცია, მათ შორის 16 790 (25%) უანგარო) და 2016 (სულ - 80361 დონაცია, მათ შორის 20,381 (25%) უანგარო) წლების მონაცემებს;
•2019 წელს პროგრამაში მონაწილე სისხლის ბანკების მიერ წარმოებული დონაციების 100%-ის ტესტირება В და C ჰეპატიტებზე და აივ-ინფექცია/შიდსზე განხორციელდა EIA/ELISA მეთოდით; მთლიან დონაციებში უანგარო დონაციების ხვედრითი  წილი - 32%.
</t>
  </si>
  <si>
    <t xml:space="preserve">• შერჩეულ საწარმოში მიზნობრივი ჯგუფის 90%-ს ჩატარებული აქვს რეფერენს-კვლევა;
• თითოეული საწარმოს პროფილისა და რისკების გათვალისწინებით შემუშავებულია რეკომენდაციები და საინფორმაციო-სატრენინგო მასალა;
• განახლებულია პროფესიული რისკების ეპიდემიოლოგიური რუქის მონაცემთა ბაზა.
</t>
  </si>
  <si>
    <t xml:space="preserve">•2018 წელს შემუშავდა და შემოწმებულ  საწარმოებს გადაეცა პროფესიული რისკ-ფაქტორების პირველადი პრევენციის ღონისძიებათა კომპლექსისა და მავნე ფაქტორების ექსპოზიციის დონის შემცირების რეკომენდაციები;შემოწმებული საწარმოებში განისაზღვრა დასაქმებულთა ჯანმრთელობის მონიტორინგის ოპტიმალური სქემები და სამედიცინო შემოწმების პერიოდულობა მიზნობრივი ჯგუფების მიხედვით;
შეფასებულ საწარმოებში ადმინისტრაციასა და დასაქმებულებს ჩაუტარდათ სწავლება პროფესიული დაავადებების პრევენციის, პროფესიული რისკების შეფასებისა და კონტროლის მექანიზმების საკითხებზე.
• 2019 წელსსაწარმოში მიზნობრივი ჯგუფის 90%-ს ჩატარებული აქვს რეფერენს-კვლევა; თითოეული საწარმოს პროფილისა და რისკების გათვალისწინებით შემუშავებულია რეკომენდაციები და საინფორმაციო-სატრენინგო მასალა; განახლებულია პროფესიული რისკების ეპიდემიოლოგიური რუქის მონაცემთა ბაზა. შემოწმებულ  საწარმოებს გადაეცა პროფესიული რისკ-ფაქტორების პირველადი პრევენციის ღონისძიებათა კომპლექსისა და მავნე ფაქტორების ექსპოზიციის დონის შემცირების რეკომენდაციები;  შემოწმებული საწარმოებში განისაზღვრა დასაქმებულთა ჯანმრთელობის მონიტორინგის ოპტიმალური სქემები და სამედიცინო შემოწმების პერიოდულობა მიზნობრივი ჯგუფების მიხედვით; შეფასებულ საწარმოებში ადმინისტრაციასა და დასაქმებულებს ჩაუტარდათ სწავლება პროფესიული დაავადებების პრევენციის, პროფესიული რისკების შეფასებისა და კონტროლის მექანიზმების საკითხებზე;
</t>
  </si>
  <si>
    <t xml:space="preserve">• ტუბერკულოზის პრევალენტობა და ინციდენტობა ქვეყანაში ხასიათდება კლების ტენდენციით;
• საქართველოს ყველა მოქალაქე უზრუნველყოფილია უფასო სადიაგნოსტიკო და სამკურნალო მომსახურებით;
• ხანგრძლივვადიან ამბულატორიულ მკურნალობაზე მყოფი რეზისტენტული პაციენტების დამყოლობისთვის  უზრუნველყოფილია ფულადი წახალისების მექანიზმი.
</t>
  </si>
  <si>
    <t xml:space="preserve">2018 წელს ყველა საკვლევი ნიმუშის/ნახველის ტრანსპორტირება (საქართველოს ფოსტის საკურიერო მომსახურებით) განხორციელდა მასალის აღებიდან 24 საათში;საკვლევი მასალის პირველადი ლაბორატორიული კვლევა (ბაქტერიოსკოპიული და Gene Xpert) ჩატარდა ნახველის აღებიდან 3 დღის ვადაში; 
 საანგარიშო პერიოდში, სადიაგნოსტიკო მასალის კულტურალური კვლევებისთვის თხევად ნიადაგზე დათესვის პროცენტულმა მაჩვენებელმა შეადგინა 70%. საქართველოს ყველა მოქალაქე უზრუნველყოფილია უფასო სადიაგნოსტიკო და სამკურნალო მომსახურებით.პენიტეტნციური დაწესებულებებითვის მედიკამენტებისა და სახარჯი მასალის გადაცემა არ განხორციელებულა მოთხოვნის არქონის გამო; პირველადი ანალიზის შედეგად, საანგარიშო პერიოდში კლინიკურ ბაზში დარეგისტრირდა ფილტვის ტუბეკულოზის 2 120 ახალი შემთხვევა, მათგან სჯდ ცენტრების ეპიდემიოლოგების მიერ, გამოკვლეულ იქნა 1 301 პაციენტის (60%)  4 220 კონტაქტი (3.24 ერთ ინდექს პაციენტზე);  ტუბერკულოზით დაავადებულთა მკურნალობის ხელმისაწვდომობის უზრუნველყოფის მიზნით შესყიდული იქნა მეორე რიგის (50%)  მედიკამენტები შიდსთან, ტუბერკულოზსა და მალარიასთან ბრძოლის გლობალური ფონდის მიერ განსაზღვრული საერთაშორისო შესყიდვების აგენტის GDF-ის მეშვეობით. სახელმწიფო ბიუჯეტით შეძენილი პირველი რიგის მედიკამენტები მიეწოდა ტუბერკულოზის ეროვნულ ცენტრს (იზონიაზიდი, რიფამპიცინი, პირაზინამიდი, ეტაბუტოლი);ხანგრძლივვადიან ამბულატორიულ მკურნალობაზე მყოფ რეზისტენტულ პაციენტთა დამყოლობა ფულადი წახალისების გზით: საანგარიშო პერიოდში 531-მა MDR პაციენტმა მიიღო ფულადი წახალისება მკურნალობაზე კარგი დამყოლობისათვის.
2019  წელს  -ტუბერკულოზის პრევალენტობის მაჩვენებელი 100 000 მოსახლეზე -69,5 (2018 წელი). ტუბერკულოზის ახალი შემთხვევები და რეციდივები 100 000 მოსახლეზე-62,3 (2018 წლის მონაცემი);ტუბერკულოზით დაავადებულ ბენეფიციართა 100% უზრუნველყოფილია  ტუბერკულოზის საწინააღმდეგო მედიკამენტებით; მკურნალობაზე კარგი დამყოლობისათვის საჭიროების მქონე ბენეფიციარების 100% უზრუნველყოფილია ფულადი წახალისებით;
</t>
  </si>
  <si>
    <t xml:space="preserve">• პატიმრობისა და თავისუფლების აღკვეთის დაწესებულებებში მყოფი პირების აივ-ინფექციაზე/შიდსზე ნებაყოფლობით კონსულტაცია და გამოკვლევა სკრინინგული მეთოდებით - 6 824 კვლევა (დასახული მიზნის 97.5%);
• ტუბერკულოზზე საეჭვო და დადასტურებული დიაგნოზის მქონე პირების აივ ინფექცია/შიდსზე ნებაყოფლობითი გამოკვლევა სკრინინგული მეთოდებით - 5 811 კვლევა (საპროგნოზო რაოდენობის 64,6%);
• ნარკოტიკების ინექციური მომხმარებლების და მათი სქესობრივი პარტნიორების, სექს-მუშაკების, მათი კლიენტების და მსმ-ების აივ-ინფექცია/შიდსზე ნებაყოფლობით კონსულტირება და გამოკვლევა სკრინინგული მეთოდებით - 3 902 კვლევა (დასახული საპროგნოზო რაოდენობის 88,1%); 
• ჰეპატიტების მქონე პაციენტების აივ-ინფექციაზე/შიდსზე ნებაყოფლობით კონსულტირება და გამოკვლევა სკრინინგული მეთოდებით - 16 742 (დასახული მიზნის 104,8%);
• აივ-ინფექცია/შიდსზე საეჭვო კლინიკური ნიშნების მქონე პაციენტების და აივ-ინფიცირებულთან კონტაქტში მყოფი პირების აივ-ინფექცია/შიდსზე ნებაყოფლობით კონსულტირებას და გამოკვლევას სკრინინგული მეთოდებით - 20 540 (დასახული მიზნის 128%);
• მაღალი რისკის ჯგუფის პირთა და მათი კონტაქტების მოძიებითი სამუშაოების, აივ ინფექცია/შიდსზე ნებაყოფლობითი კონსულტირება და გამოკვლევა სკრინინგული მეთოდებით - 1 360 (დასახული მიზნის 113%);
• ზედამხედველობიდან დაკარგული აივ ინფიცირებული პირების მოძიება და ჩართვა შესაბამის სერვისებში - 188 (დასახული მიზნის 188%);
• ზემოაღნიშნული და ყველა სხვა ჯგუფების სკრინინგული გამოკვლევით მიღებული დადებითი შედეგების გადამოწმებას კონფირმაციული მეთოდებით კომპონენტის მომსახურების რაოდენობები:
• პირველი განმეორებითი სკრინინგი  - 1 067, მეორე განმეორებითი სკრინინგი - 400;
• სისხლში აივ ანტისხეულების განსაზღვრა  იმუნობლოტინგის მეთოდით - 715, სისხლში აივ დნმ/რნმ განსაზღვრა პოლიმერიზაციის ჯაჭვური რეაქციის (პჯრ) მეთოდით - 74).
• მკურნალობის უწყვეტობა, პაციენტების მკურნალობაზე დამყოლობის გაუმჯობესება.
</t>
  </si>
  <si>
    <t xml:space="preserve">• 2018 წელს პატიმრობისა და თავისუფლების აღკვეთის დაწესებულებებში აივ-ინფექციაზე გამოკვლეულია საპროგნოზო რაოდენობის 73,9%; ტუბერკულოზისა და ფილტვის დაავადებათა ეროვნულ ცენტრში აივ-ინფექციაზე გამოკვლეულია საპროგნოზო რაოდენობის 81,4%; სკრინინგული გამოკვლევით მიღებული დადებითი შედეგების 100%-ში ჩატარდა კონფირმაციული კვლევა. დაავადებული პირები უზრუნველყოფილნი არიან უფასო ამბულატორიული მკურნალობით; მოსარგებლეები უზრუნველყოფილნი არიან უფასო სტაციონარული მკურნალობით; შესყიდულ იქნა აივ-ინფექციის/შიდსის სამკურნალო პირველი რიგის მედიკამენტების 100% და მეორე რიგის 50%; ასევე, არვ-მკურნალობის მონიტორინგის ტესტ-სისტემები 50%. 
• 2019 წელს აივ-ინფექციაზე/შიდსზე ნებაყოფლობითი  კონსულტირება  და  სკრინინგული კვლევა-55 179-ზე მეტი;პროგრამის ფარგლებში მოსარგებლეები 100% უზრუნველყოფილნი არიან უფასო ამბულატორიული და სტაციონარული მკურნალობით;ყველა შესაბამისი საჭიროების მქონე პაციენტი 100 % -ით უზრუნველყოფილია აივ-ინფექციის/შიდსის სამკურნალო  მედიკამენტებით;
</t>
  </si>
  <si>
    <t xml:space="preserve">• კლების ტენდენციით ხასიათდება დედათა სიკვდილიანობის მაჩვენებლები სამწლიან პერიოდში (28-დან 21-მდე შემცირდა 2013-2018 წლებში);
• ბავშვთა სიკვდილიანობის ზოგიერთი მაჩვენებლის მიხედვით, 2018 წელს ქვეყანამ უკვე მიაღწია გაეროს მიერ 2030 წლისთვის დასახულ მიზნებს (28 დღემდე ასაკის ბავშვთა სიკვდილიანობა 8-დან 5-მდე შემცირდა 2013-2018 წლებში);
• ორსულებისათვის  უზრუნველყოფილია ფოლიუმის მჟავის და საჭიროების შემთხვევაში ანემიის საწინააღმდეგო მედიკამენტის მიწოდება;
• ანტენატალური მეთვალყურეობის კომპონენტის ფარგლებში დაფიქსირდა ორსულთა ვიზიტების 220.5 ათასზე მეტი შემთხვევა;
• გაზრდილია ახალშობილთა სმენის სკრინინგული გამოკვლევით მოცვა.
</t>
  </si>
  <si>
    <t>• 2018 წელს სახელმწიფო პროგრამის ფარგლებში სკრინინგი ჩაუტარდა 41687 ორსულს, ამავე საანგარიშგებო პერიოდში, კერძო ვიზიტის ფარგლებში სკრინინგი ჩაუტარდა 4585 ბენეფიციარს. აღნიშნული მონაცემებით, სულ სკრინინგი გაიარა 46272 ორსულმა.  საანგარიშგებო პერიოდში იმ ორსულთა რაოდენობა, ვინც თუნდაც 1 ვიზიტი მაინც განახორციელა შეადგენს 51324 ორსულს, შესაბამისად სკრინინგებით მოცული ორსულების რაოდენობა შეადგენს - 90%-ს; ჰიპოთირეოზზე, ფენილკეტონურიაზე, ჰიპერფენილალანინემიასა და მუკოვისციდოზზე ახალშობილთა და ბავშვთა სკრინინგის კომპონენტის ფარგლებში გამოკვლეული იქნა 49.8 ათასზე მეტი ახალშობილი.ქვეყნის მაშტაბით სამშობიარო სახლებში დაბადებული ყველა ახალშობილი მოცულია სმენის პირველადი სკრინინგით; რკინის პრეპარატების მიმღებთა რაოდენობა -  890; ფოლიუმის მჟავას მიმღებთა რაოდენობა -  27 854; საკვები დანამატების მიმღები 6 - 23 თვის სოციალურად დაუცველი ბავშვი -  1 716. 
• 2019 წელს ანტენატალური მეთვალყურეობის კომპონენტის ფარგლებში დაფიქსირდა ორსულთა ვიზიტების 220.5 ათასზე მეტი შემთხვევა;სკრინინგებით მოცული ორსულების რაოდენობა შეადგენს - 94%-ს;46.0 ათასზე მეტი (46 608) ახალშობილის გამოკვლევა;საანგარიშო პერიოდში სამშობიარო სახლებში  გამოკვლეულ იქნა 47 646 ახალშობილი.ფოლიუმი გაიცა 23 817 ორსულზე (732758 ტაბლეტი); სორბიფერ დურულესი 783 ორსულზე (45992 ტაბლეტი); ვიტამინების და მინერალების ნარევი ფხვნილი (1X30) - 631 6 დან 24 თვემდე ასაკის ბავშვზე (2588 შეკვრა);</t>
  </si>
  <si>
    <t>• 2018 წელს სტაციონარული დეტოქსიკაციით ნამკურნალებ პირთა რაოდენობა - 773; ჩანაცვლებითი თერაპიით მომსახურება გაეწია 10.6 ათასზე მეტ ბენეფიციარს, ყველა მათგანი უზრუნველყოფილი იყო ჩამანაცვლებელი ფარმაცევტული პროდუქტით;ჩამანაცვლებელი ფარმაცევტული პროდუქტი შესყიდულ იქნა დაგეგმილი რაოდენობის მიხედვით; უზრუნველყოფილია მედიკამენტზე ხელმისაწვდომობა პროგრამაში მონაწილე დაწესებულებების მიხედვით. ეფექტურობის შეფასების კომპონენტის ფარგლებში ხორციელდება ერთიანი სტატისტიკური ინფორმაციის შეგროვება, სტატისტიკური საქმიანობის კოორდინაცია, ინფორმაციის დამუშავება და ინფორმაციული რესურსების შექმნა; ალკოჰოლის მიღებით გამოწვეული ფსიქიკური და ქცევითი აშლილობების სტაციონარული მომსახურებით ისარგებლა 393-მა პირმა; საჭიროების მქონე პაციენტთა 100% უზრუნველყოფილი იყო სტაციონარული მომსახურებით.
•2019 წელს სტაციონარული დეტოქსიკაციით ნამკურნალებ პირთა რაოდენობა - 1184; ჩანაცვლებითი თერაპიით მომსახურება გაეწია 12 ათასზე მეტ ბენეფიციარს, ყველა მათგანი უზრუნველყოფილი იყო ჩამანაცვლებელი ფარმაცევტული პროდუქტით; ჩამანაცვლებელი ფარმაცევტული პროდუქტი შესყიდულია დაგეგმილი რაოდენობის მიხედვით; ალკოჰოლის მიღებით გამოწვეული ფსიქიკური და ქცევითი აშლილობების სტაციონარული მომსახურებით ისარგებლა 457-მა პირმა; საჭიროების მქონე პაციენტთა 100% უზრუნველყოფილი იყო სტაციონარული მომსახურებით;</t>
  </si>
  <si>
    <t xml:space="preserve">•სამიზნე პოპულაციის მოცვა განხორციელდა სოციალური მედიის და სხვა მედია საშუალებებით  - დაგეგმილის 100%. საგანმანათლებლო მედია კამპანია განხორციელებულია; გარე სარეკლამო ბანერები განთავსებულია; ჩატარებულია ტრენინგები თამბაქოზე დამოკიდებულების მედიკამენტოზურ მკურნალობაში; ჩატარებულია ტრენერთა ტრენინგი და სამიზნე ჯგუფი ინფორმირებულია თამბაქოსათვის თავის დანებების მოკლე კონსულტაციისა და თამბაქოსათვის თავის დანებების თერაპიის მიმართულებით; რუტინულ რეჟიმში მიმდიანრეობდა თამბაქოსათვის თავის დანებების სატელეფონო კონსულტაციები; თამბაქოს კონტროლის აღსრულების მონიტორინგის შედეგები;სკოლებში ფიზიკური აღზრდის და ფიზიკური აქტივობა ყველასათვის გაძლიერების/ პოპულარიზაციის მიზნით ჩატარებულია შეხვედრები; დაბეჭდილია და გავრცელებულია დაგეგმილი საგანმანათლებლო მასალების 100%.
</t>
  </si>
  <si>
    <t xml:space="preserve">• თამბაქოს კონტროლის კანონმდებლობის აღსრულების მონიტორინგი განხორციელდა დაგეგმილი საბაზისო მაჩვენებლის მიხედვით 100%.
• დაგეგმილი საბაზისო მაჩვენებელის მიხედვით, დაიბეჭდა საგანმანათლებლო მასალის 100%. განთავსდა საინფორმაციო სახის ბანერები თბილისსა და რეგიონებში; განხორციელდა სამუშაო შეხვედრები აღმასრულებელი სტრუქტურების წარმომადგენლებთან და დაინტერესებულ მხარეებთან თბილისსა და რეგიონებში; განხორციელდა  ტრენინგი სამედიცინო პერსონალის მონაწილეობით; სოციალური მედიის მეშვეობით 100%-ით მოცულ იქნა სამიზნე პოპულაცია დასახული მიზნების შესაბამისად; სხვადასხვა ონლაინ პორტალზე განთავსებული  5 სტატია; 3 რადიო სტუმრობა; 5 გადაცემა. ვიდეო რგოლების და ისტორიების გავრცელება სოც.მედიაში და წვდომა თითოეულ გაზიარებაზე; 3 კრეატიული აქტივობა ბავშვების მონაწილეობით. 3 შეხვედრა ჯანსაღი კვების ადვოკატირებისათვის. 2 შეხვედრა „სასარგებლო საუბრები“ თბილისსა და სხვა რეგიონში;საპოპულარიზაციო ბანერები და სტიკერები განთავსებული 2 თვის განმავლობაში 2 სხვადასხვა მეტროსადგურში;
• სემინარი მედიის წარმომადგენლებისთვის - დამსწრეთა რაოდენობა 20;კამპანიის ფარგლებში 70-ზე მეტი კრეატიული პოსტი, მათ შორის, 20 ინფოგრაფიკი ალკოჰოლის შესახებ. 5 ბლოგი ალკოჰოლის ჭარბი მოხმარების პრევენციის შესახებ. 2 საჯარო დისკუსია ალკოჰოლის ჭარბი მოხმარების თემატიკაზე; განთავსებული ბანერები მეტრო-სადგურებში - დაგეგმილის 100%-ით მოცვა; ალკოჰოლის თემატიკაზე მომზადებული 9 კომიქსი. 2 ვიდეო რგოლი; ფიზიკური აქტივობის წამახალისებელი 4 სახალისო სპორტულ-გასართობი თამაშების მოწყობა ეზოებსა და სხვა სივრცეებში; ამხანაგური საკალათბურთო მატჩები ადგილობრივ მაცხოვრებლებსა და მოწვეულ მოყვარულ სპორტსმენებს შორის - „სახალისო სპორტულ-გასართობი თამაშების მოწყობა ეზოებსა და სხვა სივრცეებში;4 გარბენი თბილისსა და რეგიონებში.
</t>
  </si>
  <si>
    <t xml:space="preserve">• 2019 წელს, C ჰეპატიტის სკრინინგული კვლევა ჩაუტარდა 1 192 857 ბენეფიციარს (2018 წელს ეს მაჩვენებელი შეადგენდა - 860 068 ბენეფიციარს); სკრინინგით გამოვლენილ, პროგრამაში მომართულ პაციენტთა 100% უზრუნველყოფილია დიაგნოსტიკური კვლევებით; მკურნალობის პროგრამას მომართა და სადიაგნოსტიკო კვლევები ჩაუტარდა 619 708-ზე მეტ პირს; 2019 წლის აგვისტოს თვიდან, C ჰეპატიტის დიაგნოსტიკურ სერვისებზე სრულად მოიხსნა ფინანსური ბარიერი. განკურნების მაჩვენებელი 98.7%-ია.
</t>
  </si>
  <si>
    <t>•2018 წელს Anti HCV ტესტირებულ პირთა რაოდენობის შეფარდება წლიურ სამიზნე რაოდენობასთან (300 000 ბენეფიციარი) შეადგენს დაახლოებით- 110%-ს (328 557 ამბულატორიულად გამოკვლეული პირი); საანგარიშო პერიოდში დიაგნოსტიკის კომპონენტით ისარგებლა  20.5 ათასამდე  პირმა; მკურნალობის კომპონენტში ჩაერთო 10 210-ზე მეტი პირი; პროგრამაში ჩართულ  პაციენტთა შორის, რომლებმაც დაასრულეს მკურნალობა, 98.2%-ში მიღწეულია დადებითი შედეგი;უზრუნველყოფილია მედიკამენტზე ხელმისაწვდომობა პროგრამაში მონაწილე 42 დაწესებულების მიხედვით.
•2019 წელს C ჰეპატიტზე დასკრინულ ბენეფიციართა რაოდენობა სულ შეადგენს 1 179 315 ბენეფიციარს, მათგან საეჭვო დადებითი აღმოჩნდა 21 413 (1.82%). სკრინინგით გამოვლენილ, პროგრამაში მომართულ პაციენტთა 100% უზრუნველყოფილია დიაგნოსტიკური კვლევებითა და მკურნალობით. 2019 წელს პროგრამას მომართა და სადიაგნოსტიკო კვლევები ჩაუტარდა 21 900-ზე მეტ პირს; საბაზისო მაჩვენებელი შენარჩუნებულია; პროგრამაში მომართულ პაციენტთა 100% უზრუნველყოფილია C ჰეპატიტის სამკურნალო ფარმაცევტული პროდუქტით; პროგრამაში ჩართულ  პაციენტთა შორის, რომლებმაც დაასრულეს მკურნალობა, 98,7%-ში მიღწეულია დადებითი შედეგი.</t>
  </si>
  <si>
    <t xml:space="preserve">• საქართველოს მოსახლეობა უზრუნველყოფილი იყო  ინფექციური და პარაზიტული დაავადებების სტაციონარული მკურნალობით.
</t>
  </si>
  <si>
    <t xml:space="preserve">•2018 წელს ინფექციური დაავადების დიაგნოზით ჰოსპიტალიზებულ ავადმყოფთა შორის ლეტალობის მაჩვენებელი- 1,08%; პროგრამის ფარგლებში საქართველოს მოსახლეობა უზრუნველყოფილი იყო  ინფექციური და პარაზიტული დაავადებების სტაციონარული მკურნალობით. პროგრამის ფარგლებში საანგარიშო პერიოდში დაფინანსდა -  2.1 ათასზე მეტი შემთხვევა.
</t>
  </si>
  <si>
    <t xml:space="preserve">• სპეციალიზებული დახმარებით უზრუნველყოფილი ფსიქიკური ჯანმრთელობის პრობლემების მქონე მოსახლეობა; პირველადი ჯანდაცვის მომსახურების უტილიზაცია გაზრდილია წინა წლებთან შედარებით.
</t>
  </si>
  <si>
    <t xml:space="preserve">•ფსიქიკური ჯანმრთელობის მქონე პირები 100%–ით უზრუნველყოფილნი არიან ამბულატორიული და  სტაციონარული მომსახურებით; ამბულატორიულ სერვისებით ისარგებლა 23 ათასზე მეტმა პირმა; სტაციონარული სერვისებით ისარგებლა 5 000-ზე მეტმა პირმა; ქვეყნის მასშტაბით პირველადი ჯანდაცვის მომსახურებებზე უზრუნველყოფილია 100%–იანი ხელმისაწვდომობა;
</t>
  </si>
  <si>
    <t>• ფსიქიკური აშლილობის მქონე პირები უზრუნველყოფილნი არიან ამბულატორიული და სტაციონარული მომსახურებით.</t>
  </si>
  <si>
    <t>• 2018 წელს ამბულატორიულ სერვისებით ისარგებლა 22 900-მდე პირმა, ფსიქოსოციალური რეაბილიტაცია ჩაუტარდა 74 ბენეფიციარს; შესაბამისი კრიტერიუმების მქონე, მომართული პაციენტების 100% უზრუნველყოფილია ფსიქოსოციალური რეაბილიტაციის სერვისით; ბავშვთა ფსიქიკური ჯანმრთელობის ფარგლებში მომსახურება გაიარა 330 ბენეფიციარმა; ფსიქიკური მდგომარეობის და ქცევის ცვლილების მქონე, 18 წლამდე ასაკის ბავშვები უზრუნველყოფილი არიან ნეიროგანვითარებითი და ფსიატრიული გუნდის მომსახურებით. მომართვის შემთხვევაში 100%; ფსიქიატრიული კრიზისული ინტერვენცია განხორციელდა  607 ბენეფიციართან სათემო მობილური გუნდების რაოდენობამ 2018 წლის ბოლოს შეადგინა 11, სტაციონარული სერვისებით ისარგებლა 5 000-მდე პირმა; მომართული პაციენტების 100% უზრუნველყოფილია სტაციონარული სერვისით; ფსიქიკური დარღვევების მქონე პირთა თავშესაფრით უზრუნველყოფის კომპონენტის ფარგლებში მომსახურება გაეწია 108 ბენეფიციარს. უზრუნველყოფილია მომართული პაციენტების 100%.
• 2019 წელს ამბულატორიულ სერვისებით ისარგებლა 23 ათასზე მეტმა პირმა; ფსიქიკური დარღვევების მქონე პირთა თავშესაფრით უზრუნველყოფის კომპონენტის ფარგლებში მომსახურება გაეწია 104 ბენეფიციარს. უზრუნველყოფილია მომართული პაციენტების 100%.-ბავშვთა ფსიქიკური ჯანმრთელობის ამბულატორიული მომსახურებით 2019 წელს ისარგებლა 324 ბავშვმა. ფსიქიატრიული კრიზისული ინტერვენცია განხორციელდა  585 ბენეფიციართან; უზრუნველყოფილია 31 სათემო მობილური გუნდის მომსახურება; -სტაციონარული სერვისებით ისარგებლა 5 000-ზე მეტმა პირმა; მომართული პაციენტების 100% უზრუნველყოფილია სტაციონარული სერვისით;</t>
  </si>
  <si>
    <t>• პროგრამის ფარგლებში ბენეფიციარები უზრუნველყოფილი იყვნენ შესაბამისი სამედიცინო მომსახურებით.</t>
  </si>
  <si>
    <t xml:space="preserve">•2018 წელს პროგრამის ფარგლებში მომსახურებით ისარგებლა საშუალოდ 1.4 ათასმა დიაბეტით დაავადებულმა ბავშვმა, სპეციალიზებული ამბულატორიული დახმარების კომპონენტით ისარგებლა 5.0 ათასზე მეტმა პირმა. უზრუნველყოფილია მომართული პაციენტების 100%.პროგრამაში ჩართულ პაციენტთა 100% უზრუნველყოფილია მედიკამენტებით.
•2019 წელს პროგრამის ფარგლებში მომსახურებით ისარგებლა საშუალოდ 1 140-მა დიაბეტით დაავადებულმა ბავშვმა.სპეციალიზებული ამბულატორიული დახმარების კომპონენტით ისარგებლა 5000-ზე მეტმა პირმა. უზრუნველყოფილია მომართული პაციენტების 100%.პროგრამაში ჩართულ პაციენტთა 100% უზრუნველყოფილია მედიკამენტებით; </t>
  </si>
  <si>
    <t>• ბავშვთა ასაკის  ონკოჰემატოლოგიური მომსახურების საჭიროების მქონე პაციენტების 100% აქვს შესაძლებლობა, ისარგებლოს პროგრამული სერვისებით.</t>
  </si>
  <si>
    <t>• თირკმლის ტერმინალური უკმარისობით დაავადებული საქართველოს მოსახლეობა სრულად მოცულია ადეკვატური სამედიცინო მომსახურებით.</t>
  </si>
  <si>
    <t>•2018 წელს ჰემოდიალიზით ისარგებლა 3212-მა ბენეფიციარმა, საჭიროების მქონე ბენეფიციარების 100% უზრუნველყოფილია ჰემოდიალიზით; პერიტონეული დიალიზით ისარგებლა 111 ბენეფიციარმა. საჭიროების მქონე ბენეფიციარების 100% უზრუნველყოფილია პერიტონეული დიალიზით; ჰემო და პერიტონეული დიალიზისათვის საჭირო სადიალიზე საშუალებები, მასალები და მედიკამენტები შესყიდულია დაგეგმილი რაოდენობის მიხედვით და უზრუნველყოფილია მიწოდება სერვისის მიმწოდებელ დაწესებულებებამდე;დაფიქსირდა თირკმლის ტრანსპლანტაციის 16 შემთხვევა. უზრუნველყოფილია მომართული პაციენტების 100%; ორგანოგადანერგილ პაციენტთა 100% უზრუნველყოფილია იმუნოსუპრესული მედიკამენტებით.
•2019 წელს  ჰემოდიალიზით ისარგებლა 3 000-ზე მეტმა (3421) ბენეფიციარმა, საჭიროების მქონე ბენეფიციარების 100% უზრუნველყოფილია ჰემოდიალიზით. პერიტონეული დიალიზით ისარგებლა 100 ბენეფიციარმა. საჭიროების მქონე ბენეფიციარების 100% უზრუნველყოფილია პერიტონეული დიალიზით. ჰემო და პერიტონეული დიალიზისათვის საჭირო სადიალიზე საშუალებები, მასალები და მედიკამენტები შესყიდულია დაგეგმილი რაოდენობის მიხედვით და უზრუნველყოფილია მიწოდება სერვისის მიმწოდებელ დაწესებულებებამდე;დაფიქსირდა თირკმლის ტრანსპლანტაციის 22 შემთხვევა. უზრუნველყოფილია მომართული პაციენტების 100%.ორგანოგადანერგილ პაციენტთა 100% უზრუნველყოფილია იმუნოსუპრესული მედიკამენტებით.</t>
  </si>
  <si>
    <t>•ინკურაბელური პაციენტები, პროგრამული მომსახურების ფარგლებში, უზრუნველყოფილნი არიან ადეკვატური სამედიცინო მომსახურებით და სპეციფიკური მედიკამენტებით.</t>
  </si>
  <si>
    <t xml:space="preserve">•2018 წელს ამბულატორიული პალიატიური ზრუნვით მოცული ინკურაბელური ბენეფიციარების რაოდენობა - 957. პროგრამით მოცულ არეალში მიზნობრივი პოპულაცია 100%-ით უზრუნველყოფილია ამბულატორიული პალიატიური მზრუნველობით; სტაციონარული პალიატიური ზრუნვით მოცული ინკურაბელური ბენეფიციარების რაოდენობა - 1853. მომართული ინკურაბელური პაციენტების 100% უზრუნველყოფილია სტაციონარული პალიატიური მზრუნველობით; ინკურაბელური პაციენტები უზრუნველყოფილია ნარკოტიკული ტკივილგამაყუჩებელი მედიკამენტებით. 
•2019 წელს ინკურაბელური პაციენტები, პროგრამული მომსახურების ფარგლებში, უზრუნველყოფილნი არიან ადეკვატური სამედიცინო მომსახურებით და სპეციფიკური მედიკამენტებით.სტაციონარული პალიატიური ზრუნვით მოცული ინკურაბელური ბენეფიციარების რაოდენობა - 2160. მომართული ინკურაბელური პაციენტების 100% უზრუნველყოფილია სტაციონარული პალიატიური მზრუნველობით; ინკურაბელური პაციენტები 100% უზრუნველყოფილია ნარკოტიკული ტკივილგამაყუჩებელი მედიკამენტებით; </t>
  </si>
  <si>
    <t>• იშვიათი დაავადებების მქონე პაციენტები სრულად არიან მოცული პროგრამული სერვისებით.</t>
  </si>
  <si>
    <t xml:space="preserve">•2018 წელს ამბულატორიული მომსახურება გაეწია - 196 ბავშვს; პროგრამით განსაზღვრული ნოზოლოგიების მქონე 18 წლამდე პაციენტები უზრუნველყოფილნი არიან ამბულატორიული მეთვალყურეობით -მიმართვის შემთხვევაში 100%; პროგრამის ფარგლებში სტაციონარული მომსახურება გაეწია იშვიათი დაავადებების მქონე და მუდმივ ჩანაცვლებით მკურნალობას დაქვემდებარებულ 18 წლამდე ასაკის 551 ბავშვს; პროგრამით განსაზღვრული ნოზოლოგიების მქონე 18 წლამდე პაციენტები უზრუნველყოფილნი არიან სტაციონარული მომსახურებით; ჰემოფილიით დაავადებულ ბავშვთა და მოზრდილთა ამბულატორიული და სტაციონარული მკურნალობა გაეწია - 252 პაციენტს, ჰემოფილიით და სისხლის შედედების სხვა მემკვიდრული პათოლოგიებით დაავადებული პირები უზრუნველყოფილნი არიან ამბულატორიული და სტაციონარული მომსახურებით -100%; ფენილკეტონურიით დაავადებული პირები უზრუნველყოფილნი არიან სამკურნალო საკვები დანამატით - მომართვის შემთხვევაში 100%; მუკოვისციდოზით დაავადებული პირები უზრუნველყოფილნი არიან სპეციფიკური მედიკამენტით - მომართვის შემთხვევაში 100%; მემკვიდრული ჰიპოგამაგლობულინებიით (ბრუტონის დაავადება)დაავადებული 18 წლამდე ასაკის ბავშვები უზრუნველყოფილნი არიან სპეციფიკური მედიკამენტით - მომართვის შემთხვევაში 100%; ზრდის ჰორმონის დეფიციტისა და ტერნერის სინდრომის მქონე პირები უზრუნველყოფილნი არიან ზრდის ჰორმონით- მომართვის შემთხვევაში 100%; იუვენილური ართრიტით დაავადებული 18 წლამდე ასაკის ბავშვები, რომლებიც საჭიროებენ ბიოლოგიურ პრეპარატებს უზრუნველყოფილნი არიან საჭირო მედიკამენტით -100%; დიდი თალასემიით დაავადებული პაციენტები უზრუნველყოფილნი არიან რკინის შემბოჭავი პრეპარატებით - მომართვის შემთხვევაში -100%; იდიოპათიური პულმონური ფიბროზით დაავადებული პაციენტები უზრუნველყოფილნი არიან პირფენიდონით - მომართვის შემთხვევაში -100% რეფერალური მომსახურების პროგრამის ფარგლებში; 
•2019 წელს იშვიათი დაავადებების მქონე და მუდმივ ჩანაცვლებით მკურნალობას დაქვემდებარებული პაციენტები, რომელებიც ჩართულები არიან პროგრამაში უზრუნველყოფილნი არიან ადეკვატური სამედიცინო მომსახურებით და მედიკამენტებით. სტაციონარული მომსახურება გაეწია იშვიათი დაავადებების მქონე და მუდმივ ჩანაცვლებით მკურნალობას დაქვემდებარებულ 18 წლამდე ასაკის 609 ბავშვს; პროგრამით განსაზღვრული ნოზოლოგიების მქონე 18 წლამდე პაციენტები უზრუნველყოფილნი არიან სტაციონარული მომსახურებით;ჰემოფილიით დაავადებულ ბავშვთა და მოზრდილთა ამბულატორიული და სტაციონარული მკურნალობა გაეწია - 259 პაციენტს, ჰემოფილიით და სისხლის შედედების სხვა მემკვიდრული პათოლოგიებით დაავადებული პირები უზრუნველყოფილნი არიან ამბულატორიული და სტაციონარული მომსახურებით -100%;საჭიროების მქონე პაციენტები (100%) უზრუნველყოფილი არიან შესაბამისი მედიკამენტებით.
</t>
  </si>
  <si>
    <t xml:space="preserve">· 2018 წელს ოკუპირებულ ტერიტორიაზე (გალი)მცხოვრები მოსახლეობა უზრუნველყოფილია სასწრაფო სამედიცინო დახმარებით; რეფერალურ შემთხვევებში პროგრამის ფარგლებში სრულად უზრუნველყოფილია ბენეფიციარების სამედიცინო ტრანსპორტირება; კომპონენტის ფარგლებში უზრუნველყოფილია მიზნობრივი ჯგუფების მომსახურება 100%;პროგრამა "მომავლის ბანაკის" მოსარგებლეები უზრუნველყოფილი იყო ექიმის და ექთნის მომსახურებით, მედიკამენტებითა და სამედიცინო დანიშნულების საგნებით;პროგრამის ფარგლებში 2018 წელს ჯამურად  გამოძახებათა რაოდენობამ შეადგინა 17 300 მდე; დაფიქსირდა ცენტრში შემოსული სასწრაფო სამედიცინო გამოძახებათა შესრულების 100%-ანი მაჩვენებელი.
· 2019 წელს  მოსახლეობა უზრუნველყოფილია სასწრაფო სამედიცინო დახმარებით;რეფერალურ შემთხვევებში პროგრამის ფარგლებში სრულად უზრუნველყოფილია ბენეფიციარების სამედიცინო ტრანსპორტირება. დაფიქსირებლია 17.5 ათასზე მეტი გამოძახება; ქვეყნის მოსახლეობა (გარდა ქ.თბილისისა და ოკუპირებულ ტერიტორიაზე (გალი) მცხოვრები მოსახლეობისა) 100% უზრუნველყოფილია პირველადი და გადაუდებელი სამედიცინო დახმარების დროული და შეუფერხებელი მომსახურებით  ფარგლებში 2019 წელს ჯამურად  გამოძახებათა რაოდენობამ შეადგინა 17 565 მდე; დაფიქსირდა ცენტრში შემოსული სასწრაფო სამედიცინო გამოძახებათა შესრულების 100%-ანი მაჩვენებელი. </t>
  </si>
  <si>
    <t>• პროგრამის ფარგლებში სტაბილურად ნარჩუნდება მიღწეული შედეგები.</t>
  </si>
  <si>
    <t>· 2018 წელს სპეცდაფინანსებაზე მყოფი დაწესებულებები ფუნქციონირებს/აწვდის შესაბამის სერვისს.ხორციელდება შიდა ქართლის სოფლების ამბულატორიული ქსელის ფუნქციონირების ხელშეწყობა. ხორციელდება სპეცდაფინანსებაზე მყოფი დაწესებულებების ფუნქციონირების ხელშეწყობა. 
-ამბულატორიული მიმართვების რაოდენობა: 1 სულ მოსახლეზე მიმართვების რაოდენობა - 3,1 (2018 წელი) სოფლის განვითარების 2018-2020 წლების სამოქმემდო გეგმით გათვალისწინებული აქტივობების ფარგლებში  სოფლის ექიმთან ამბულატორიული მიმართვების რაოდენობამ  ერთ სულ მოსახლეზე შეადგინა 1.2;</t>
  </si>
  <si>
    <t>• სამხედრო ძალების შევსება განხორციელდა ჯანმრთელი კონტინგენტით.</t>
  </si>
  <si>
    <t>· 2018 წელს პროგრამის ფარგლებში დაფინანსებულ იქნა  15.1  ათასზე მეტი შემთხვევა.
· 2019 წელს-პროგრამის ფარგლებში დაფინანსებული იქნა 12.9 ათასზე მეტი შემთხვევა</t>
  </si>
  <si>
    <t>· 2018 წელს გამოკვლეულ იქნა 17.0 ათასამდე წვევამდელი, წვევამდელთა რიცხვი ყოველწლიურად დგინდება ,,სამხედრო სავალდებულო სამსახურში მოქალაქეთა გაწვევის შესახებ“ საქართველოს მთავრობის შესაბამისი წლის დადგენილებებით; დამატებითი კვლევების კომპონენტით გამოკვლეულ იქნა 1 195 წვევამდელი (საჭიროების მქონე პირთა 100%).
· 2019 წელს გამოკვლეულ იქნა 15.0 ათასზე მეტი წვევამდელი, წვევამდელთა რიცხვი ყოველწლიურად დგინდება ,,სამხედრო სავალდებულო სამსახურში მოქალაქეთა გაწვევის შესახებ“ საქართველოს მთავრობის შესაბამისი წლის დადგენილებებით. პროგრამის ფარგლებში დამატებითი კვლევების კომპონენტით გამოკვლეულ იქნა 1 399 წვევამდელი (საჭიროების მქონე პირთა 100%).</t>
  </si>
  <si>
    <t xml:space="preserve">• გაიზარდა ბენეფიციარებისათვის ფინანსური ხელმისაწვდომობა პროგრამით განსაზღვრულ მედიკამენტებზე. </t>
  </si>
  <si>
    <t>· 2018-2019 წლებში პროგრამის ფარგლებში შესყიდულია გულ-სისხლძარღვთა ქრონიკული დაავადებების, ფილტვის ქრონიკული დაავადებების, დიაბეტის (ტიპი 2) და ფარისებრი ჯირკვლის დაავადებათა, ასევე პარკინსონისა და ეპილეფსიის სამკურნალო მედიკამენტები დადგენილი სიის მიხედვით.</t>
  </si>
  <si>
    <t xml:space="preserve">• უზრუნველყოფილია მაღალმთიან და საზღვრისპირა მუნიციპალიტეტებსა და  „ოკუპირებული ტერიტორიების შესახებ“ საქართველოს კანონით განსაზღვრული ტერიტორიების სამედიცინო დაწესებულებებში არსებული საკადრო დეფიციტის შემცირება; სოციალურად დაუცველი საექიმო სპეციალობის მაძიებლების დიპლომისშემდგომი მზადების უზრუნველყოფა; პრიორიტეტულ საექიმო სპეციალობებში ადამიანური რესურსის მზადების უზრუნველყოფა;ექიმთა სახელმწიფო სასერტიფიკაციო საგამოცდო ტესტ-კითხვარების განახლება უზრუნველყოფილია; ერთიანი დიპლომისშემდგომი საკვალიფიკაციო საგამოცდო ტესტ-კითხვარების განახლება უზრუნველყოფილია.საქართველოს რეგიონების მასშტაბით სოფლის ექიმების მზადების უზრუნველყოფა.
</t>
  </si>
  <si>
    <t xml:space="preserve">• 2018 წელს უზრუნველყოფილია მაღალმთიან და საზღვრისპირა მუნიციპალიტეტებსა და  „ოკუპირებული ტერიტორიების შესახებ“ საქართველოს კანონით განსაზღვრული ტერიტორიების სამედიცინო დაწესებულებებში არსებული საკადრო დეფიციტის შემცირება; ექიმთა სახელმწიფო სასერტიფიკაციო საგამოცდო ტესტ-კითხვარების განახლება უზრუნველყოფილია; ერთიანი დიპლომისშემდგომი საკვალიფიკაციო საგამოცდო ტესტ-კითხვარების განახლება უზრუნველყოფილია.
• 2019 წელს დიპლომისშემდგომ განათლებაზე პროგრამაში ჩართული მაძიებლების რაოდენობა  28; პროფესიული რეგულირების არსებული მექანიზმების (სასერტიფიკაციო და საკვალიფიკაციო ტესტები) განახლების მაჩვენებელი - 2019 წელს განახლდა საკვალიფიკაციო ტესტები პროფილით მედიცინა და სტომატოლოგია და სახელმწიფო სასერტიფიკაციო ტესტები 20 საექიმო სპეციალობაში. საქართველოს რეგიონებში სოფლის ექიმები გადამზადებულნი არიან გავრცელებული ქრონიკული დაავადებების მართვის მიმართულებით.
</t>
  </si>
  <si>
    <t xml:space="preserve">• უზრუნველყოფილია სამედიცინო დაწესებულებათა მშენებლობა, აღჭურვა და ფუნქციონირების ხელშეწყობა; განხორციელდა სახელმწიფო საკუთრებაში არსებული ჯანდაცვითი ინფრასტრუქტურის, შენობა-ნაგებობებისა და აღჭურვილობის განახლება, სამედიცინო დაწესებულებებში დიაგნოსტიკისა და მკურნალობის მინიმალური სტანდარტის უზრუნველყოფა.
</t>
  </si>
  <si>
    <t>•2018 წელს უზრუნველყოფილ იქნა პროგრამით გათვალისწინებული სამედიცინო დაწესებულებების რეაბილიტაცია და აღჭურვა სამედიცინო ტექნიკითა და სამედიცინო ავეჯით, კერძოდ: ზუგდიდის მუნიციპალიტეტის სოფელ რუხის მრავალპროფილიანი საუნივერსიტეტო კლინიკის მშენებლობა - 95%; სამედიცინო დაწესებულებებისა და სოფლის ამბულატორიებისათვის სხვადასხვა სამედიცინო აპარატურის/მოწყობილობების, საოფისე ავეჯისა და საოჯახო ტექნიკის შესყიდვა - 100%; სსიპ – საგანგებო სიტუაციების კოორდინაციისა და გადაუდებელი დახმარების ცენტრის ფუნქციონირებისათვის 52 ადმინისტრაციულ-ტერიტორიულ ქვედანაყოფში ახალი ოფისების აღჭურვა ავეჯით, საოჯახო ტექნიკითა და ინვენტარით, სასწრაფო სამედიცინო დახმარების მანქანების შესყიდვა; სამინისტროს ძირითადი სერვერული ცენტრის („დატა-ცენტრის“) ინფრასტრუქტურის განახლების/მოდერნიზაციისა და სარეზერვო სერვერული ცენტრის („დატა-ცენტრის“) მოწყობა - 100%.
• 2019 წელს განხორციელდა სსიპ – საგანგებო სიტუაციების კოორდინაციისა და გადაუდებელი დახმარების ცენტრის რეგიონალური ოფისების აღჭურვა ავეჯით, საოჯახო ტექნიკითა და ინვენტარით - 100%, შეძენილ იქნა 12 ერთეული სპეციალიზებული მაღალი გამავლობის სასწრაფო სამედიცინო დახმარების ავტომანქანა; საქართველოს სხვადასხვა მუნიციპალიტეტის სამედიცინო დაწესებულებებისათვის განხორციელდა სამედიცინო მოწყობილობების: ულტრაბგერითი დიაგნოსტიკის აპარატი (შპს „ნიქოზის ამბულატორიისთვის“) და კომპიუტერული ტომოგრაფი (სს „ინფექციური პათოლოგიის, შიდსისა კლინიკური იმუნოლოგიის სამეცნიერო-პრაქტიკული ცენტრის“ ფუნქციონირებისათვის); შპს „რეგიონული ჯანდაცვის ცენტრის” მართვაში არსებული სამედიცინო დაწესებულების ფუნქციონირებისათვის შესყიდულ იქნა სამედიცინო აპარატურის/მოწყობილობები და სარემონტო სამუშაოები (მათ შორის ცენტრალური გათბობის სისტემის მონტაჟი სტეფანწმინდის კლინიკაში; ხოლო რკინის კონსტრუქციების ნარჩენების შესანახი ოთახის მოწყობის სამუშაოებ ქ. წალკის, ქ. ცაგერის, დაბა ხარაგაულისა და დაბა თიანეთის საავადმყოფოებში), ასევე განხორციელდა სამედიცინო დაწესებულებების (ბაკურიანი და ამბროლაური) ფუნქციონირებისათვის საჭირო სამედიცინო აპარატურისა და მოწყობილობების შესყიდვა.დაბა აბასთუმანში ფილტვის დაავადებათა სარეაბილიტაციო ცენტრის ფუნქციონირებისათვის განხორციელდა სამედიცინო და სარეაბილიტაციო აპარატურისა და ინვენტარის შესყიდვა; განხორციელდა შპს ,,აღმოსავლეთ საქართველოს ფსიქიკური ჯანმრთელობის ცენტრის"  ბედიანის კლინიკაში გათბობის სისტემის სამონტაჟო სამუშაოების შესყიდვა და სურამის კლინიკის სარემონტო სამუშაოები;</t>
  </si>
  <si>
    <t xml:space="preserve">• სამუშაოს მაძიებელთა დასაქმების მაჩვენებლის ზრდისთვის, უზრუნველყოფილ იქნა  შრომის ბაზრის მართვის საინფორმაციო სისტემაში (www.worknet.gov.ge) სამუშაოს-მაძიებლების, დამსაქმებლების, ვაკანსიების რეგისტრაციისა და მონაცემთა ბაზების განვითარების გეგმა. პარალელურად, მიმდინარეობდა ტექნიკური სამუშაოები სისტემის „ბექ პორტალის“ ფუნქციონალის განსავითარებლად. სააგენტოს ტერიტორიულ ერთეულებში განხორციელდა ჯგუფური და ინდივიდუალური კონსულტაციები, ასევე, პროფკონსულტირებისა და კარიერის დაგეგმვის მომსახურება.  ჩატარებულია დასაქმების ფორუმები, დანერგილია შესაბამისი მექანიზმები შეზუღუდული შესაძლებლობისა და სპეციალური საჭიროების მქონე პირთა დასაქმების ხელშეწყობისათვის. განვითარებულია საშუამავლო მომსახურება. რეგისტრირებულ სამუშაოს-მაძიებელთა რაოდენობა გაზრდილია;
• უზრუნველყოფილია შრომის ბაზრის მოთხოვნების შესაბამისად, პროფესიული უნარ-ჩვევების ამაღლებისა და  კონკურენტუნარიანობის გაზრდის მიზნით,  სამუშაოს მაძიებელთა მოთხოვნად პროფესიებში  მათი მომზადება-გადამზადება,  ქალთა მომატებული მაჩვენებლით;
• უზრუნველყოფილია შრომის ბაზარზე, შრომის უსაფრთხოების მიმართულებით არსებული მდგომარეობის შესწავლა, კანონმდებლობით გათვალისწინებული შრომის პირობების დაცვაზე ზედამხედველობა, არსებული შრომის პირობების დაცვის ნორმების გაუმჯობესება, უსაფრთხო და ჯანსაღი სამუშაო გარემოს შექმნა, შრომის უსაფრთხოების, საწარმოო სანიტარული და ჰიგიენური პირობების, ასევე ამაღლებულია ცნობიერება ტრეფიკინგის საფრთხეების შესახებ დამსაქმებელთა და დასაქმებულთათვის;
</t>
  </si>
  <si>
    <t>• 2018 წელს პროგრამის ფარგლებში შემოწმდა 224 კომპანია/ობიექტი და მომზადდა 1757 რეკომენდაცია.გადამზადებულია 2 574 სამუშაოს მაძიებელი (მათ შორის საქართველოს სოფლის განვითარების 2017-2020  წლების სტრატეგიის ფარგლებში რეგიონებში 1381).
• 2019 წელს შემოწმდა 785 კომპანია/ობიექტი და მომზადდა 4 806 რეკომენდაცია; დასაქმების ხელშეწყობის მომსახურებათა განვითარების პროგრამის ფარგლებში, დასაქმების ხელშეწყობის სხვადასხვა აქტივობებით დასაქმებულია 618 სამუშაოს მაძიებელი, მათ შორის 76 შშმ პირი. მომზადებულია სამუშაო ადგილზე შრომის უსაფრთხოებისა და ჯანმრთელობის დაცვის შესახებ 6 ნორმატიული აქტის პროექტი , -პროგრამის ფარგლებში  მომზადება-გადამზადების კომპონენტის ფარგლებში გადამზადებულია 2 101 სამუშაოს მაძიებელი (მათ შორის საქართველოს სოფლის განვითარების 2017-2020  წლების სტრატეგიის ფარგლებში რეგიონებში 1073 , მ.შ ქალი 795 ), მათ შორის 1 471 ქალი (70%).</t>
  </si>
  <si>
    <t xml:space="preserve">• საქართველოში დაბრუნებულ მიგრანტთა სარეინტეგრაციო დახმარების მიზნით გაიცა გრანტები (სამედიცინო მომსახურება და მედიკამენტების დაფინანსება, ფსიქო-სოციალური რეაბილიტაცია, შემოსავლის წყაროს გაჩენისა და თვითდასაქმების ხელშეწყობის მიზნით სოციალური პროექტების დაფინანსება, სამუშაოს მაძიებელთა პროფესიული მომზადება/გადამზადების და კვალიფიკაციის ამაღლების პროგრამაში ჩართვის ხელშეწყობა, საცხოვრისით დროებით უზრუნველყოფა). 
• სტიქიით დაზარალებული ოჯახებისათვის შეძენილი იქნა საცხოვრებელი სახლები;
• საანგარიშო პერიოდში დაიხურა 24 ნგრევადი ობიექტი, ჯამში 351 ოჯახი დაკმაყოფილდა ახალი საცხოვრებელი სახლით;
• იდენტიფიცირებულია არაკონტროლირებად ტერიტორიებზე ქონების კანონიერი მესაკუთრეები და დაცულია მათი უფლებები.
</t>
  </si>
  <si>
    <t>•2019 წელს -პოლიტიკის ფარგლებში დაგეგმილი ღონისძიებები განხორციელდა შეუფერხებლად. ეკომიგრანტები უზრუნველყოფილ იქნენ საცხოვრებელი სახლებით; დაბრუნებულ მიგრანტებს გაუმარტივდათ სოციალურ-ეკონომიკური რეინტეგრაციის პროცესი; განხორციელდა დევნილთა გრძელვადიანი განსახლება და მათთვის სოციალურ-ეკონომიკური პირობების გაუმჯობესების პროცესი.</t>
  </si>
  <si>
    <t xml:space="preserve">• პროგრამის ფარგლებში გამოცხადდა საგრანტო კონკურსი, რომლის ფარგლებშიც, მოთხოვნების მიხედვით, დაბრუნებული მიგრანტებისათვის განხორციელდა სამედიცინო მომსახურება და მედიკამენტებით უზრუნველყოფის დაფინანსება, ფსიქო-სოციალური რეაბილიტაცია, შემოსავლის წყაროს გაჩენისა და თვითდასაქმების ხელშეწყობის მიზნით სოციალური პროექტების დაფინანსება, სამუშაოს მაძიებელთა პროფესიული მომზადება/გადამზადების და კვალიფიკაციის ამაღლების პროგრამაში ჩართვის ხელშეწყობა, დროებით საცხოვრებელში განთავსება. </t>
  </si>
  <si>
    <t xml:space="preserve">• ხორციელდებოდა სახელმწიფოს დაქვემდებარებაში ყოფილი კომპაქტურად განსახლების ობიექტების კერძო საკუთრებაში გადაცემა;
• იძულებით გადაადგილებულ პირთა-დევნილთა ოჯახების გრძელვადიანი განსახლების უზრუნველსაყოფად: საქართველოს სხვადასხვა რეგიონში შეძენილი იქნა საცხოვრებელი სახლები, ასევე მენაშენეებისაგან საცხოვრებელი ბინები;
 განხორციელდა ყოფილი კომპაქტურად განსახლების ობიექტების გამოსყიდვა; 
 მიმდინარეობდა თბილისსა და საქართველოს სხვადასხვა რეგიონში მდებარე ახალი საცხოვრებელი კორპუსებში ბინების გადაცემა.
• იძულებით გადაადგილებულ პირებს გაეწიათ ფულადი დახმარება.
• დევნილთა გრძელვადიანი განსახლების მიზნით, განხორციელდა რეაბილიტირებული და ახალაშენებული შენობების ელექტროენერგიის, გარე საკანალიზაციო, ბუნებრივი აირის და წყლის სისტემების მიერთება და მოწყობა;
• მიმდინარეობდა სავალალო მდგომარეობაში მყოფი დევნილთა განსახლების ობიექტების შესწავლა/რეაბილიტაცია და იძულებით გადაადგილებულ პირთა-დევნილთა საყოფაცხოვრებო პირობების გაუმჯობესების მიზნით - დევნილთა საკუთრებაში არსებულ ობიექტებში ჩასატარებელი სამუშაოების ღირებულების თანადაფინანსება;
დაგეგმილი და მიღწეული შუალედური შედეგის შეფასების ინდიკატორი:
</t>
  </si>
  <si>
    <t>• საქართველოში საერთაშორისო დაცვის მქონე პირთა, საქართველოში კანონიერი საფუძვლით მყოფ უცხოელთა და საქართველოში სტატუსის მქონე მოქალაქეობის არმქონე პირთა ადგილობრივი ინტეგრაციის მიზნით, საქართველოს ოკუპირებული ტერიტორიებიდან დევნილთა, შრომის, ჯანმრთელობისა და სოციალური დაცვის სამინისტრომ საანგარიშო პერიოდში გამოაცხადა საქართველოში მცხოვრებ უცხოელთა ინტეგრაციის საგრანტო კონკურსი,  გამოავლინა შესაბამისი გამარჯვებული და  მასთან  გააფორმა ხელშეკრულება. პროგრამა ითვალისწინებს ქართული ენის კურსს, სოციალურ -კულტურული ცნობიერების ამაღლებას, სამოქალაქო განათლების კუთხით ცნობიერების ჩამოყალიბებასა და  საკონსულტაციო სერვისის შექმნას;</t>
  </si>
  <si>
    <t xml:space="preserve">• პროგრამის ფარგლებში ისარგებლა 93-მა ბენეფიციარმა.
</t>
  </si>
  <si>
    <t xml:space="preserve">•2018 წელს მოხდა 7 დევნილთა ყოფილი კომპაქტურად ჩასახლების ობიექტის შესწავლა და მათი რეაბილიტაცია; თბილისსა და საქართველოს სხვადასხვა რეგიონში მდებარე ახალ საცხოვრებელი კორპუსებში საცხოვრებელი ბინა გადაეცა დევნილთა 581 ოჯახს; 201 დევნილ ოჯახს გადაეცა ქართველი მენაშენეებისაგან შესყიდული ბინა; - 709 ოჯახს საკუთრებაში გადაეცა საცხოვრებელი ბინა სულადობის მიხედვით. მათ შორის სოფლის განვითარების 2018-2020 წლების სამოქმედო გეგმით გათვალისწინებული 2018 წლის მაჩვენებელი: საქართველოს რეგიონებში შესყიდულ იქნა კერძო საკუთრებაში არსებული 497 სახლი/ბინა, რისთვისაც 2018 წელს მიიმართა 10 447 315  ლარი; განხორციელდა კოლექტიური ცენტრების კერძო მესაკუთრეებისაგან გამოსყიდვა და 110 ოჯახი დაკმაყოფილდა გრძელვადიანი საცხოვრებლით; 116 დევნილ ოჯახს 20 ათასი ლარის ფარგლებში იპოთეკური სესხის დაფარვის მიზნით გაეწია ფულადი დახმარება; ყოფილი ორგანიზებულად განსახლების 27 ობიექტზე განხორციელდა ადმინისტრაციული ხარჯის დაფინანსება; სოციალურ-ეკონომიკური პირობების გაუმჯობესების მიზნით 12 886 დევნილ ოჯახს გაეწია საცხოვრებელი ფართობების დაქირავებისთვის ყოველთვიური სოციალური და ფულადი დახმარება; დევნილთა საყოფაცხოვრებო პირობების გაუმჯობესების მიზნით განხორციელდა მათ საკუთრებაში არსებულ ობიექტებში (სულ 65 ობიექტი) ჩასატარებელი სამუშაოების ღირებულების თანადაფინანსება.
• 2019 წელს კომპაქტური ჩასახლებების რეაბილიტაცია არ განხორციელებულა;1047 დევნილ ოჯახს გადაეცათ ქართველო მენაშენეებისაგან შესყიდული ბინა; 1050 ოჯახს გადაეცა საკუთრებაში საცხოვრებელი სახლი (მათ შორის სოფლის განვითარების 2018-2020 წლების სამოქმედო გეგმის ფარგლებში 2019 წელს საქართველოს რეგიონებში შეძენილ იქნა 567 სახლი) 
გრძელვადიანი განსახლებით 50 ოჯახის დაკმაყოფილება არ მომხდარა. იპოთეკური სესხის 20 000 ლარის ფარგლებში დაფარვის დაგეგმილი ღონისძიებები არ განხორციელებულა.ყოფილი ორგანიზებულად განსახლების 20  ობიექტზე განხორციელდა ადმინისტრაციული ხარჯის დაფინანსება; დევნილთა საყოფაცხოვრებო პირობების გაუმჯობესების მიზნით  განხორციელდა მათ საკუთრებაში არსებულ ობიექტებში (სულ 63 ობიექტი) ჩატარებელი სამუშაოების ღირებულების თანადაფინანსება;
</t>
  </si>
  <si>
    <t>·  2018 წელს  საცხოვრებლით დაკმაყოფილდა 122 ოჯახი, ხოლო საკომპენსაციო თანხებით უზრუნველყოფილი იქნება 20 ოჯახი (ოჯახზე 50 000 ლარის ოდენობით). მათ შორის სოფლის განვითარების 2018-2020 წლების სამოქმედო გეგმით გათვალისწინებული 2018 წლის მაჩვენებელი: საქართველოს რეგიონებში შესყიდულ იქნა 66 სახლი. რისთვისაც 2018 წელს მიიმართა 1 625 000 ათასი ლარი.
· 2019 წელს საცხოვრებლით დაკმაყოფილდა 164 ოჯახი(მათ შორის სოფლის განვითარების 2018-2020 წლების სამოქმედო გეგმით გათვალისწინებული 2019 წლის მაჩვენებელი: საქართველოს რეგიონებში შესყიდულ იქნა 125 სახლი)</t>
  </si>
  <si>
    <t>•2018 წელს 245 დაბრუნებულ ქართველ მიგრანტს სოციალურ-ეკონომიკური რეინტეგრაციის მიზნით გაეწია სხვადასხვა სახის მომსახურება;
•2019 წელს 64 დაბრუნებულ ქართველ მიგრანტს სოციალურ-ეკონომიკური რეინტეგრაციის მიზნით გაეწია სხვადასხვა სახის მომსახურება.</t>
  </si>
  <si>
    <r>
      <t xml:space="preserve">•2018 წელს საარსებო შემწეობა სრულად და დროულად გაიცემოდა თვეში საშუალოდ 440 ათასამდე პირზე. შენარჩუნებულია მიმღებთა შორის პენსიონერთა, შშმ პირთა და ბავშვთა რაოდენობა 50%; </t>
    </r>
    <r>
      <rPr>
        <b/>
        <sz val="10"/>
        <color rgb="FF000000"/>
        <rFont val="Sylfaen"/>
        <family val="1"/>
      </rPr>
      <t>2019</t>
    </r>
    <r>
      <rPr>
        <sz val="10"/>
        <color rgb="FF000000"/>
        <rFont val="Sylfaen"/>
        <family val="1"/>
      </rPr>
      <t xml:space="preserve"> წელს საარსებო შემწეობა სრულად და დროულად გაიცემოდა თვეში საშუალოდ 441 ათასზე მეტ პირზე. შენარჩუნებულია მიმღებთა შორის პენსიონერთა, შშმ პირთა და ბავშვთა რაოდენობა 50%. ბავშვის ბენეფიტის მიმღებთა რაოდენობამ შეადგინა 140 000 ბავშვი, მათ შორის 83 000 ბავშვმა ისარგებლა „ბავშვის კვების ბარათით“. 
•2018 წელს სოციალური პაკეტი სრულად და დროულად გაიცემოდა თვეში საშუალოდ 165 ათასზე მეტ პირზე. სოციალური პაკეტის მიმღებთა გადანაწილება სქესობრივ ჭრილში შენარჩუნებულია, მიმღებთა დაახლოებით 37.2% ქალია; 2019 წელს სოციალური პაკეტი სრულად და დროულად გაიცემოდა თვეში საშუალოდ 167 ათასზე მეტ პირზე. სოციალური პაკეტის მიმღებთა გადანაწილება სქესობრივ ჭრილში შენარჩუნებულია, მიმღებთა დაახლოებით 35.5% ქალია.
•2018 წელს დევნილი, ლტოლვილი და ჰუმანიტარული სტატუსის მქონე პირთა შემწეობა სრულად და დროულად გაიცემოდა თვეში საშუალოდ 228 ათასზე მეტ პირზე. შემწეობის მიმღებთა გადანაწილება სქესობრივ ჭრილში შენარჩუნებულია, მიმღებთა დაახლოებით 53,7 % ქალია; 2019 წელს დევნილი, ლტოლვილი და ჰუმანიტარული სტატუსის მქონე პირთა შემწეობა სრულად და დროულად გაიცემოდა თვეში საშუალოდ 227 ათასზე მეტ პირზე. შემწეობის მიმღებთა დაახლოებით 43.9% ქალია.
•2018 წელს რეინეგრაციის შემწეობა სრულად და დროულად გაიცემოდა თვეში საშუალოდ 450 ოჯახზე; 
•2018 წელს დემოგრაფიული მდგომარეობის გაუმჯობესების ხელშეწყობის პროგრამით გათვალისწინებული ორივე კომპონენტის ფარგლებში დახმარება სრულად და დროულად გაიცემოდა თვეში საშუალოდ 11 ათასზე მეტ ბენეფიციარზე;
•2018 წელს ორსულობის, მშობიარობის და ბავშვის მოვლის, ასევე ახალშობილის შვილად აყვანის გამო დახმარება სრულად და დროულად გაიცემოდა თვეში საშუალოდ ათასზე მეტ ბენეფიციარზე; 
•2018 წელს შრომითი მოვალეობის შეს+J21რულებისას დაზარალებული პირებისთვის დახმარება სრულად და დროულად გაიცემოდა თვეში საშუალოდ 947 ბენეფიციარზე;
•2018 წელს საყოფაცხოვრებო სუბსიდია სხვადასხვა სოციალურ კატეგორიას მიკუთვნებული პირთა წრისათვის სრულად და დროულად გაიცემოდა თვეში საშუალოდ 25 ათასზე მეტ ბენეფიციარზე; 
•2018 წელს მეორე მსოფლიო ომის ვეტერანთა რაოდენობა, რომელზეც გაიცა ერთჯერადი ფულადი დახმარება შეადგენს 691 პირს; 
•2018 წელს მაღალმთიან დასახლებაში მუდმივად მცხოვრები ბავშვებისათვის სრულად და დროულად გაიცემოდა სოციალური დახმარება თვეში საშუალო 11 ათასზე მეტ ბენებიციარზე.
• 2019 წელს (რეინტეგრაციის შემწეობა, დემოგრაფიული მდგომარეობის გაუმჯობესების ხელშეწყობის პროგრამის ფარგლებში - სოციალური დახმარება, ფულადი დახმარება ორსულობის, მშობიარობის, ბავშვის მოვლის, ასევე ახალშობილის შვილად აყვანის გამო, დახმარება შრომითი მოვალეობის შესრულებისას მიღებული ზიანის ანაზღაურებისთვის, საყოფაცხოვრებო სუბსიდია)</t>
    </r>
  </si>
  <si>
    <t>·ნარკომანიით დაავადებული პირები და ალკოჰოლის მიღებით გამოწვეული ფსიქიკური და ქცევითი აშლილობების მქონე პირები უზრუნველყოფილი არიან ადეკვატური სამედიცინო მომსახურებით.</t>
  </si>
  <si>
    <r>
      <t>მიღწეული შედეგები</t>
    </r>
    <r>
      <rPr>
        <b/>
        <vertAlign val="superscript"/>
        <sz val="10"/>
        <rFont val="Sylfaen"/>
        <family val="1"/>
      </rPr>
      <t xml:space="preserve"> </t>
    </r>
  </si>
  <si>
    <r>
      <t xml:space="preserve">• </t>
    </r>
    <r>
      <rPr>
        <sz val="10"/>
        <color rgb="FF000000"/>
        <rFont val="Sylfaen"/>
        <family val="1"/>
      </rPr>
      <t> ონკოჰემატოლოგიური დაავადებების მქონე ბავშვები სრულად არიან მოცული პროგრამული სერვისებით.</t>
    </r>
  </si>
  <si>
    <t xml:space="preserve">· შესრულებულია ყველა პროგრამული გამოძახება  </t>
  </si>
  <si>
    <t>· მოსახლეობა უზრუნველყოფილი იყო პროგრამით გათვალისწინებული შესაბამისი სამედიცინო დახმარებით.</t>
  </si>
  <si>
    <t>· სტიქიით დაზარალებული ოჯახებისათვის შეძენილი საცხოვრებელი სახლები.</t>
  </si>
  <si>
    <r>
      <t>•2018 წელსმომსახურება გაეწია საშუალოდ თვეში-</t>
    </r>
    <r>
      <rPr>
        <sz val="10"/>
        <rFont val="Sylfaen"/>
        <family val="1"/>
      </rPr>
      <t xml:space="preserve">7-ს, 2019 წელს -თვეში საშუალოდ 10 ბენეფიციარს           .                                                                                                       </t>
    </r>
  </si>
  <si>
    <t xml:space="preserve">•2018 წელს მომსახურება გაეწია თვეში საშუალოდ - 1632-მა ბენეფიციარმა ; 2019 წელს მომსახურება გაეწია თვეში საშუალოდ 1 800-მდე ბენეფიციარს                                                                                                                                                                                </t>
  </si>
  <si>
    <t>•2018 წელს მომსახურებათა შემთხვევების რაოდენობამ შეადგინა თვეში საშუალოდ -280; 2019 წელს შეადგინა თვეში საშუალოდ 308</t>
  </si>
  <si>
    <t>•2018 წელს 10 სურდოთარჯიმანი  სმენადაქვეითებულ პირებს მოემსახურა საქართველოს 8 რეგიონში; 2019 წელს 10 სურდოთარჯიმანი  სმენადაქვეითებულ პირებს, თვეში საშუალოდ 136 ბენეფიციარს, მოემსახურა საქართველოს 8 რეგიონში</t>
  </si>
  <si>
    <t xml:space="preserve">•2018 წელს მომსახურება გაეწია თვეში საშუალოდ -64 ბენეფიციარს;  2019 წელს მომსახურება გაეწია თვეში საშუალოდ - 71 ბენეფიციარს </t>
  </si>
  <si>
    <t xml:space="preserve"> •2018 წელს მომსახურება გაეწია თვეში საშუალოდ - 1475-ს, 2019 წელს მომსახურება გაეწია თვეში 1534 ბენეფიციარს</t>
  </si>
  <si>
    <t xml:space="preserve"> •2018 წელს მომსახურება გაეწია თვეში საშუალოდ -320 ბენეფიციარს; 2019 წელს მომსახურება გაეწია თვეში 320 ბენეფიციარს</t>
  </si>
  <si>
    <t>•2018 წელს მომსახურება გაეწია  თვეში საშუალოდ 44 ბენეფიცაირს, 2019 წელს მომსახურება გაეწია თვეში საშუალოდ 47 ბენეფიციარს (ბინაზე მოვლის მომსახურება)</t>
  </si>
  <si>
    <t>•2018 წელს მომსახურება გაეწია თვეში საშუალოდ 252-ს, 2019 წელს მომსახურება გაეწია თვეში საშუალოდ 282 ბენეფიციარს</t>
  </si>
  <si>
    <t xml:space="preserve"> •2018 წელს მომსახურება გაეწია თვეში საშუალოდ143 ბენეფიციარს, 2019 წელს მომსახურება გაეწია თვეში საშუალოდ 140 ბენეფიციარს</t>
  </si>
  <si>
    <t>•2018 წლებში მომსახურება გაეწია თვეში საშუალოდ 7 ბენეფიციარს , 2019 წელს თვეში საშუსალოდ 14 ბენეფიციარს მიეწოდა ინდივიდუალურ საჭიროებებზე მორგებული სერვისი</t>
  </si>
  <si>
    <t>•2018 წელს ჰოსპიტალიზაციის მაჩვენებელი (100 მოსახლეზე): 13,3; 1 სულ მოსახლეზე მიმართვების რაოდენობა - 3,1;
• 2019 წელს სამედიცინო სერვისებით მოცვის მაჩვენებელი- 99%;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</si>
</sst>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 #,##0\ &quot;₾&quot;_-;\-* #,##0\ &quot;₾&quot;_-;_-* &quot;-&quot;\ &quot;₾&quot;_-;_-@_-"/>
    <numFmt numFmtId="41" formatCode="_-* #,##0\ _₾_-;\-* #,##0\ _₾_-;_-* &quot;-&quot;\ _₾_-;_-@_-"/>
    <numFmt numFmtId="44" formatCode="_-* #,##0.00\ &quot;₾&quot;_-;\-* #,##0.00\ &quot;₾&quot;_-;_-* &quot;-&quot;??\ &quot;₾&quot;_-;_-@_-"/>
    <numFmt numFmtId="43" formatCode="_-* #,##0.00\ _₾_-;\-* #,##0.00\ _₾_-;_-* &quot;-&quot;??\ _₾_-;_-@_-"/>
    <numFmt numFmtId="164" formatCode="_(* #,##0.0_);_(* \(#,##0.0\);_(* &quot;-&quot;??_);_(@_)"/>
  </numFmts>
  <fonts count="19">
    <font>
      <sz val="11"/>
      <color rgb="FF000000"/>
      <name val="Calibri"/>
      <family val="2"/>
      <scheme val="minor"/>
    </font>
    <font>
      <sz val="10"/>
      <color theme="1"/>
      <name val="Arial"/>
      <family val="2"/>
    </font>
    <font>
      <sz val="11"/>
      <name val="Calibri"/>
      <family val="2"/>
    </font>
    <font>
      <b/>
      <sz val="11"/>
      <color rgb="FF000000"/>
      <name val="Sylfaen"/>
      <family val="2"/>
    </font>
    <font>
      <b/>
      <sz val="10"/>
      <color rgb="FF000000"/>
      <name val="Arial"/>
      <family val="2"/>
    </font>
    <font>
      <b/>
      <sz val="11"/>
      <name val="Calibri"/>
      <family val="2"/>
      <scheme val="minor"/>
    </font>
    <font>
      <b/>
      <sz val="11"/>
      <name val="Sylfaen"/>
      <family val="1"/>
    </font>
    <font>
      <b/>
      <sz val="11"/>
      <color rgb="FF000000"/>
      <name val="Galibri"/>
      <charset val="1"/>
    </font>
    <font>
      <sz val="11"/>
      <color rgb="FF000000"/>
      <name val="Galibri"/>
      <charset val="1"/>
    </font>
    <font>
      <sz val="10"/>
      <color rgb="FF000000"/>
      <name val="Galibri"/>
      <charset val="1"/>
    </font>
    <font>
      <b/>
      <sz val="10"/>
      <color rgb="FF000000"/>
      <name val="Sylfaen"/>
      <family val="1"/>
    </font>
    <font>
      <sz val="10"/>
      <color rgb="FF000000"/>
      <name val="Sylfaen"/>
      <family val="1"/>
    </font>
    <font>
      <sz val="11"/>
      <name val="Calibri"/>
      <family val="2"/>
      <scheme val="minor"/>
    </font>
    <font>
      <sz val="10"/>
      <name val="Sylfaen"/>
      <family val="1"/>
    </font>
    <font>
      <b/>
      <sz val="14"/>
      <name val="Sylfaen"/>
      <family val="1"/>
    </font>
    <font>
      <b/>
      <sz val="10"/>
      <name val="Sylfaen"/>
      <family val="1"/>
    </font>
    <font>
      <b/>
      <vertAlign val="superscript"/>
      <sz val="10"/>
      <name val="Sylfaen"/>
      <family val="1"/>
    </font>
    <font>
      <sz val="11"/>
      <name val="Sylfaen"/>
      <family val="1"/>
    </font>
    <font>
      <b/>
      <sz val="11"/>
      <color rgb="FF000000"/>
      <name val="Sylfaen"/>
      <family val="1"/>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8">
    <border>
      <left/>
      <right/>
      <top/>
      <bottom/>
      <diagonal/>
    </border>
    <border>
      <left style="hair">
        <color auto="1"/>
      </left>
      <right style="hair">
        <color auto="1"/>
      </right>
      <top style="hair">
        <color auto="1"/>
      </top>
      <bottom style="hair">
        <color auto="1"/>
      </bottom>
      <diagonal/>
    </border>
    <border>
      <left style="hair">
        <color theme="1"/>
      </left>
      <right style="hair">
        <color theme="1"/>
      </right>
      <top style="hair">
        <color theme="1"/>
      </top>
      <bottom style="hair">
        <color theme="1"/>
      </bottom>
      <diagonal/>
    </border>
    <border>
      <left style="hair">
        <color theme="1"/>
      </left>
      <right style="hair">
        <color theme="1"/>
      </right>
      <top style="hair">
        <color auto="1"/>
      </top>
      <bottom style="hair">
        <color theme="1"/>
      </bottom>
      <diagonal/>
    </border>
    <border>
      <left style="hair">
        <color theme="1"/>
      </left>
      <right style="hair">
        <color theme="1"/>
      </right>
      <top style="hair">
        <color theme="1"/>
      </top>
      <bottom/>
      <diagonal/>
    </border>
    <border>
      <left style="hair">
        <color theme="1"/>
      </left>
      <right style="hair">
        <color theme="1"/>
      </right>
      <top/>
      <bottom/>
      <diagonal/>
    </border>
    <border>
      <left style="hair">
        <color theme="1"/>
      </left>
      <right style="hair">
        <color theme="1"/>
      </right>
      <top/>
      <bottom style="hair">
        <color theme="1"/>
      </bottom>
      <diagonal/>
    </border>
    <border>
      <left/>
      <right/>
      <top style="hair">
        <color theme="1"/>
      </top>
      <bottom style="hair">
        <color theme="1"/>
      </bottom>
      <diagonal/>
    </border>
  </borders>
  <cellStyleXfs count="6">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59">
    <xf numFmtId="0" fontId="2" fillId="0" borderId="0" xfId="0" applyFont="1" applyFill="1" applyBorder="1"/>
    <xf numFmtId="43" fontId="2" fillId="0" borderId="0" xfId="4" applyFont="1" applyFill="1" applyBorder="1"/>
    <xf numFmtId="0" fontId="2" fillId="0" borderId="0" xfId="0" applyFont="1" applyFill="1" applyBorder="1"/>
    <xf numFmtId="0" fontId="6" fillId="2" borderId="2" xfId="0" applyFont="1" applyFill="1" applyBorder="1" applyAlignment="1">
      <alignment vertical="center" wrapText="1"/>
    </xf>
    <xf numFmtId="0" fontId="6" fillId="2" borderId="2"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readingOrder="1"/>
    </xf>
    <xf numFmtId="0" fontId="4" fillId="3" borderId="2" xfId="0" applyNumberFormat="1" applyFont="1" applyFill="1" applyBorder="1" applyAlignment="1">
      <alignment horizontal="center" vertical="center" wrapText="1" readingOrder="1"/>
    </xf>
    <xf numFmtId="43" fontId="7" fillId="3" borderId="2" xfId="4" applyFont="1" applyFill="1" applyBorder="1" applyAlignment="1">
      <alignment horizontal="right" vertical="center" wrapText="1" readingOrder="1"/>
    </xf>
    <xf numFmtId="43" fontId="8" fillId="0" borderId="2" xfId="4" applyFont="1" applyFill="1" applyBorder="1" applyAlignment="1">
      <alignment horizontal="right" vertical="center" wrapText="1" readingOrder="1"/>
    </xf>
    <xf numFmtId="43" fontId="9" fillId="0" borderId="2" xfId="4" applyFont="1" applyFill="1" applyBorder="1" applyAlignment="1">
      <alignment horizontal="right" vertical="center" wrapText="1" readingOrder="1"/>
    </xf>
    <xf numFmtId="0" fontId="12" fillId="3" borderId="1" xfId="0" applyFont="1" applyFill="1" applyBorder="1" applyAlignment="1">
      <alignment horizontal="center" vertical="center" wrapText="1"/>
    </xf>
    <xf numFmtId="164" fontId="12" fillId="3" borderId="1" xfId="4" applyNumberFormat="1" applyFont="1" applyFill="1" applyBorder="1" applyAlignment="1">
      <alignment horizontal="center" vertical="center" wrapText="1"/>
    </xf>
    <xf numFmtId="164" fontId="12" fillId="3" borderId="1" xfId="0" applyNumberFormat="1" applyFont="1" applyFill="1" applyBorder="1" applyAlignment="1">
      <alignment horizontal="center" vertical="center" wrapText="1"/>
    </xf>
    <xf numFmtId="0" fontId="13" fillId="0" borderId="2" xfId="0" applyFont="1" applyFill="1" applyBorder="1" applyAlignment="1">
      <alignment horizontal="left" vertical="center" wrapText="1"/>
    </xf>
    <xf numFmtId="0" fontId="5" fillId="3" borderId="1" xfId="0" applyFont="1" applyFill="1" applyBorder="1" applyAlignment="1">
      <alignment horizontal="center" vertical="center" wrapText="1"/>
    </xf>
    <xf numFmtId="164" fontId="5" fillId="3" borderId="1" xfId="4" applyNumberFormat="1" applyFont="1" applyFill="1" applyBorder="1" applyAlignment="1">
      <alignment horizontal="center" vertical="center" wrapText="1"/>
    </xf>
    <xf numFmtId="164" fontId="5" fillId="3" borderId="1"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4" fillId="0" borderId="4" xfId="0" applyNumberFormat="1" applyFont="1" applyFill="1" applyBorder="1" applyAlignment="1">
      <alignment horizontal="center" vertical="center" wrapText="1" readingOrder="1"/>
    </xf>
    <xf numFmtId="43" fontId="8" fillId="0" borderId="4" xfId="4" applyFont="1" applyFill="1" applyBorder="1" applyAlignment="1">
      <alignment horizontal="right" vertical="center" wrapText="1" readingOrder="1"/>
    </xf>
    <xf numFmtId="0" fontId="11" fillId="0" borderId="2" xfId="0" applyNumberFormat="1" applyFont="1" applyFill="1" applyBorder="1" applyAlignment="1">
      <alignment vertical="center" wrapText="1" readingOrder="1"/>
    </xf>
    <xf numFmtId="0" fontId="13" fillId="0" borderId="0" xfId="0" applyFont="1" applyFill="1" applyBorder="1"/>
    <xf numFmtId="0" fontId="15" fillId="0" borderId="0" xfId="0" applyFont="1" applyFill="1" applyBorder="1" applyAlignment="1">
      <alignment horizontal="right" vertical="center"/>
    </xf>
    <xf numFmtId="49" fontId="13" fillId="3" borderId="1" xfId="4" applyNumberFormat="1" applyFont="1" applyFill="1" applyBorder="1" applyAlignment="1">
      <alignment vertical="center" wrapText="1"/>
    </xf>
    <xf numFmtId="0" fontId="13" fillId="0" borderId="2" xfId="0" applyNumberFormat="1" applyFont="1" applyFill="1" applyBorder="1" applyAlignment="1">
      <alignment vertical="center" wrapText="1" readingOrder="1"/>
    </xf>
    <xf numFmtId="49" fontId="15" fillId="3" borderId="1" xfId="4" applyNumberFormat="1" applyFont="1" applyFill="1" applyBorder="1" applyAlignment="1">
      <alignment vertical="center" wrapText="1"/>
    </xf>
    <xf numFmtId="0" fontId="11" fillId="0" borderId="0" xfId="0" applyFont="1" applyFill="1" applyBorder="1" applyAlignment="1">
      <alignment horizontal="justify" vertical="center"/>
    </xf>
    <xf numFmtId="0" fontId="13" fillId="0" borderId="2" xfId="0" applyFont="1" applyFill="1" applyBorder="1" applyAlignment="1">
      <alignment vertical="center" wrapText="1"/>
    </xf>
    <xf numFmtId="0" fontId="11" fillId="0" borderId="0" xfId="0" applyFont="1" applyFill="1" applyBorder="1" applyAlignment="1">
      <alignment horizontal="justify" vertical="center" wrapText="1"/>
    </xf>
    <xf numFmtId="0" fontId="13" fillId="0" borderId="2" xfId="0" applyFont="1" applyFill="1" applyBorder="1" applyAlignment="1">
      <alignment wrapText="1"/>
    </xf>
    <xf numFmtId="0" fontId="13" fillId="0" borderId="2" xfId="0" applyFont="1" applyFill="1" applyBorder="1" applyAlignment="1">
      <alignment vertical="top" wrapText="1"/>
    </xf>
    <xf numFmtId="0" fontId="11" fillId="0" borderId="7" xfId="0" applyFont="1" applyFill="1" applyBorder="1" applyAlignment="1">
      <alignment horizontal="justify" vertical="center" wrapText="1"/>
    </xf>
    <xf numFmtId="0" fontId="13" fillId="0" borderId="2" xfId="0" applyFont="1" applyFill="1" applyBorder="1"/>
    <xf numFmtId="0" fontId="13" fillId="3" borderId="3" xfId="0" applyFont="1" applyFill="1" applyBorder="1"/>
    <xf numFmtId="0" fontId="17" fillId="0" borderId="0" xfId="0" applyFont="1" applyFill="1" applyBorder="1"/>
    <xf numFmtId="0" fontId="18" fillId="3" borderId="2" xfId="0" applyNumberFormat="1" applyFont="1" applyFill="1" applyBorder="1" applyAlignment="1">
      <alignment vertical="center" wrapText="1" readingOrder="1"/>
    </xf>
    <xf numFmtId="0" fontId="10" fillId="3" borderId="2" xfId="0" applyNumberFormat="1" applyFont="1" applyFill="1" applyBorder="1" applyAlignment="1">
      <alignment horizontal="left" vertical="center" wrapText="1" indent="1" readingOrder="1"/>
    </xf>
    <xf numFmtId="0" fontId="11" fillId="0" borderId="2" xfId="0" applyNumberFormat="1" applyFont="1" applyFill="1" applyBorder="1" applyAlignment="1">
      <alignment horizontal="left" vertical="center" wrapText="1" indent="2" readingOrder="1"/>
    </xf>
    <xf numFmtId="0" fontId="11" fillId="0" borderId="2" xfId="0" applyNumberFormat="1" applyFont="1" applyFill="1" applyBorder="1" applyAlignment="1">
      <alignment horizontal="left" vertical="center" wrapText="1" indent="3" readingOrder="1"/>
    </xf>
    <xf numFmtId="0" fontId="17" fillId="3"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11" fillId="0" borderId="4" xfId="0" applyNumberFormat="1" applyFont="1" applyFill="1" applyBorder="1" applyAlignment="1">
      <alignment horizontal="left" vertical="center" wrapText="1" indent="3" readingOrder="1"/>
    </xf>
    <xf numFmtId="0" fontId="3" fillId="0" borderId="0" xfId="0" applyNumberFormat="1" applyFont="1" applyFill="1" applyBorder="1" applyAlignment="1">
      <alignment horizontal="center" vertical="center" wrapText="1" readingOrder="1"/>
    </xf>
    <xf numFmtId="0" fontId="2" fillId="0" borderId="0" xfId="0" applyFont="1" applyFill="1" applyBorder="1"/>
    <xf numFmtId="0" fontId="14" fillId="0" borderId="0" xfId="0" applyFont="1" applyFill="1" applyBorder="1" applyAlignment="1">
      <alignment horizontal="center" vertical="center"/>
    </xf>
    <xf numFmtId="0" fontId="13" fillId="2" borderId="4" xfId="0" applyFont="1" applyFill="1" applyBorder="1" applyAlignment="1">
      <alignment horizontal="left" vertical="center" wrapText="1"/>
    </xf>
    <xf numFmtId="0" fontId="13" fillId="2" borderId="5" xfId="0" applyFont="1" applyFill="1" applyBorder="1" applyAlignment="1">
      <alignment horizontal="left" vertical="center"/>
    </xf>
    <xf numFmtId="0" fontId="13" fillId="2" borderId="6" xfId="0" applyFont="1" applyFill="1" applyBorder="1" applyAlignment="1">
      <alignment horizontal="left" vertical="center"/>
    </xf>
    <xf numFmtId="0" fontId="6" fillId="2" borderId="2" xfId="0" applyFont="1" applyFill="1" applyBorder="1" applyAlignment="1">
      <alignment horizontal="center" vertical="center" wrapText="1"/>
    </xf>
    <xf numFmtId="0" fontId="13" fillId="0" borderId="4" xfId="0" applyFont="1" applyFill="1" applyBorder="1" applyAlignment="1">
      <alignment horizontal="left" wrapText="1"/>
    </xf>
    <xf numFmtId="0" fontId="13" fillId="0" borderId="5" xfId="0" applyFont="1" applyFill="1" applyBorder="1" applyAlignment="1">
      <alignment horizontal="left"/>
    </xf>
    <xf numFmtId="0" fontId="13" fillId="0" borderId="6" xfId="0" applyFont="1" applyFill="1" applyBorder="1" applyAlignment="1">
      <alignment horizontal="left"/>
    </xf>
    <xf numFmtId="0" fontId="13" fillId="0" borderId="4" xfId="0" applyFont="1" applyFill="1" applyBorder="1" applyAlignment="1">
      <alignment horizontal="left" vertical="center" wrapText="1"/>
    </xf>
    <xf numFmtId="0" fontId="13" fillId="0" borderId="5" xfId="0" applyFont="1" applyFill="1" applyBorder="1" applyAlignment="1">
      <alignment horizontal="left" vertical="center"/>
    </xf>
    <xf numFmtId="0" fontId="13" fillId="0" borderId="6" xfId="0" applyFont="1" applyFill="1" applyBorder="1" applyAlignment="1">
      <alignment horizontal="left" vertical="center"/>
    </xf>
    <xf numFmtId="0" fontId="13" fillId="0" borderId="5" xfId="0" applyFont="1" applyFill="1" applyBorder="1" applyAlignment="1">
      <alignment horizontal="left" vertical="center" wrapText="1"/>
    </xf>
    <xf numFmtId="0" fontId="13" fillId="0" borderId="6" xfId="0" applyFont="1" applyFill="1" applyBorder="1" applyAlignment="1">
      <alignment horizontal="left" vertical="center" wrapText="1"/>
    </xf>
    <xf numFmtId="49" fontId="15" fillId="2" borderId="1" xfId="0" applyNumberFormat="1" applyFont="1" applyFill="1" applyBorder="1" applyAlignment="1">
      <alignment horizontal="center" vertical="center" wrapText="1"/>
    </xf>
    <xf numFmtId="49" fontId="15" fillId="2" borderId="1" xfId="4" applyNumberFormat="1" applyFont="1" applyFill="1" applyBorder="1" applyAlignment="1">
      <alignment horizontal="center" vertical="center" wrapText="1"/>
    </xf>
  </cellXfs>
  <cellStyles count="6">
    <cellStyle name="Comma" xfId="4"/>
    <cellStyle name="Comma [0]" xfId="5"/>
    <cellStyle name="Currency" xfId="2"/>
    <cellStyle name="Currency [0]" xfId="3"/>
    <cellStyle name="Normal" xfId="0" builtinId="0"/>
    <cellStyle name="Percent"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2"/>
  <sheetViews>
    <sheetView showGridLines="0" tabSelected="1" view="pageBreakPreview" zoomScale="50" zoomScaleNormal="80" zoomScaleSheetLayoutView="50" workbookViewId="0">
      <pane xSplit="8" ySplit="5" topLeftCell="I6" activePane="bottomRight" state="frozen"/>
      <selection pane="topRight" activeCell="I1" sqref="I1"/>
      <selection pane="bottomLeft" activeCell="A6" sqref="A6"/>
      <selection pane="bottomRight" activeCell="J1" sqref="J1"/>
    </sheetView>
  </sheetViews>
  <sheetFormatPr defaultColWidth="9.1796875" defaultRowHeight="14.5"/>
  <cols>
    <col min="1" max="1" width="16.1796875" style="2" customWidth="1"/>
    <col min="2" max="2" width="47.36328125" style="34" customWidth="1"/>
    <col min="3" max="3" width="14.54296875" style="2" customWidth="1"/>
    <col min="4" max="4" width="14.6328125" style="1" customWidth="1"/>
    <col min="5" max="5" width="14.81640625" style="1" customWidth="1"/>
    <col min="6" max="6" width="14.7265625" style="1" customWidth="1"/>
    <col min="7" max="7" width="15.81640625" style="1" customWidth="1"/>
    <col min="8" max="8" width="14.7265625" style="1" customWidth="1"/>
    <col min="9" max="9" width="87.7265625" style="21" customWidth="1"/>
    <col min="10" max="10" width="115" style="21" customWidth="1"/>
    <col min="11" max="16384" width="9.1796875" style="2"/>
  </cols>
  <sheetData>
    <row r="1" spans="1:10" ht="24.5" customHeight="1">
      <c r="J1" s="22" t="s">
        <v>161</v>
      </c>
    </row>
    <row r="2" spans="1:10" ht="24.5" customHeight="1">
      <c r="A2" s="44" t="s">
        <v>160</v>
      </c>
      <c r="B2" s="44"/>
      <c r="C2" s="44"/>
      <c r="D2" s="44"/>
      <c r="E2" s="44"/>
      <c r="F2" s="44"/>
      <c r="G2" s="44"/>
      <c r="H2" s="44"/>
      <c r="I2" s="44"/>
      <c r="J2" s="44"/>
    </row>
    <row r="3" spans="1:10" ht="24.5" customHeight="1">
      <c r="B3" s="42" t="s">
        <v>0</v>
      </c>
      <c r="C3" s="43"/>
    </row>
    <row r="4" spans="1:10" ht="68.5" customHeight="1">
      <c r="A4" s="48" t="s">
        <v>156</v>
      </c>
      <c r="B4" s="48"/>
      <c r="C4" s="48" t="s">
        <v>151</v>
      </c>
      <c r="D4" s="48"/>
      <c r="E4" s="48"/>
      <c r="F4" s="48" t="s">
        <v>155</v>
      </c>
      <c r="G4" s="48"/>
      <c r="H4" s="48"/>
      <c r="I4" s="57" t="s">
        <v>256</v>
      </c>
      <c r="J4" s="58" t="s">
        <v>159</v>
      </c>
    </row>
    <row r="5" spans="1:10" ht="29">
      <c r="A5" s="3" t="s">
        <v>157</v>
      </c>
      <c r="B5" s="17" t="s">
        <v>158</v>
      </c>
      <c r="C5" s="4" t="s">
        <v>152</v>
      </c>
      <c r="D5" s="4" t="s">
        <v>153</v>
      </c>
      <c r="E5" s="4" t="s">
        <v>154</v>
      </c>
      <c r="F5" s="4" t="s">
        <v>152</v>
      </c>
      <c r="G5" s="4" t="s">
        <v>153</v>
      </c>
      <c r="H5" s="4" t="s">
        <v>154</v>
      </c>
      <c r="I5" s="57"/>
      <c r="J5" s="58"/>
    </row>
    <row r="6" spans="1:10" ht="62.5" customHeight="1">
      <c r="A6" s="6" t="s">
        <v>1</v>
      </c>
      <c r="B6" s="35" t="s">
        <v>2</v>
      </c>
      <c r="C6" s="7">
        <f>D6+E6</f>
        <v>7746005.2468800005</v>
      </c>
      <c r="D6" s="7">
        <f>D7+D19+D39+D67+D68+D72</f>
        <v>3689613.7103400007</v>
      </c>
      <c r="E6" s="7">
        <f>E7+E19+E39+E67+E68+E72</f>
        <v>4056391.5365400002</v>
      </c>
      <c r="F6" s="7">
        <f>G6+H6</f>
        <v>7633049.9469000008</v>
      </c>
      <c r="G6" s="7">
        <f>G7+G19+G39+G67+G68+G72</f>
        <v>3657008.7633900009</v>
      </c>
      <c r="H6" s="7">
        <f>H7+H19+H39+H67+H68+H72</f>
        <v>3976041.1835100004</v>
      </c>
      <c r="I6" s="33"/>
      <c r="J6" s="33"/>
    </row>
    <row r="7" spans="1:10" ht="53.5" customHeight="1">
      <c r="A7" s="6" t="s">
        <v>3</v>
      </c>
      <c r="B7" s="36" t="s">
        <v>4</v>
      </c>
      <c r="C7" s="7">
        <f t="shared" ref="C7:C60" si="0">D7+E7</f>
        <v>131241.23504</v>
      </c>
      <c r="D7" s="7">
        <f>D8+D9+D13+D14+D15+D16+D17+D18</f>
        <v>66396.560499999992</v>
      </c>
      <c r="E7" s="7">
        <f>E8+E9+E13+E14+E15+E16+E17+E18</f>
        <v>64844.67454</v>
      </c>
      <c r="F7" s="7">
        <f t="shared" ref="F7:F60" si="1">G7+H7</f>
        <v>111222.53837999998</v>
      </c>
      <c r="G7" s="7">
        <f>G8+G9+G13+G14+G15+G16+G17+G18</f>
        <v>55903.900929999996</v>
      </c>
      <c r="H7" s="7">
        <f>H8+H9+H13+H14+H15+H16+H17+H18</f>
        <v>55318.637449999995</v>
      </c>
      <c r="I7" s="45" t="s">
        <v>162</v>
      </c>
      <c r="J7" s="45" t="s">
        <v>163</v>
      </c>
    </row>
    <row r="8" spans="1:10" ht="48.5" customHeight="1">
      <c r="A8" s="5" t="s">
        <v>5</v>
      </c>
      <c r="B8" s="37" t="s">
        <v>6</v>
      </c>
      <c r="C8" s="8">
        <f t="shared" si="0"/>
        <v>28072.045050000001</v>
      </c>
      <c r="D8" s="8">
        <v>15794.587360000001</v>
      </c>
      <c r="E8" s="8">
        <v>12277.457689999999</v>
      </c>
      <c r="F8" s="8">
        <f t="shared" si="1"/>
        <v>27538.343249999998</v>
      </c>
      <c r="G8" s="8">
        <v>15293.50548</v>
      </c>
      <c r="H8" s="8">
        <v>12244.83777</v>
      </c>
      <c r="I8" s="46"/>
      <c r="J8" s="46"/>
    </row>
    <row r="9" spans="1:10" ht="37" customHeight="1">
      <c r="A9" s="5" t="s">
        <v>7</v>
      </c>
      <c r="B9" s="37" t="s">
        <v>8</v>
      </c>
      <c r="C9" s="8">
        <f t="shared" si="0"/>
        <v>7385.9606700000004</v>
      </c>
      <c r="D9" s="8">
        <v>3515.64608</v>
      </c>
      <c r="E9" s="8">
        <v>3870.31459</v>
      </c>
      <c r="F9" s="8">
        <f t="shared" si="1"/>
        <v>7385.9606700000004</v>
      </c>
      <c r="G9" s="8">
        <v>3515.64608</v>
      </c>
      <c r="H9" s="8">
        <v>3870.31459</v>
      </c>
      <c r="I9" s="46"/>
      <c r="J9" s="46"/>
    </row>
    <row r="10" spans="1:10" ht="37" customHeight="1">
      <c r="A10" s="5" t="s">
        <v>9</v>
      </c>
      <c r="B10" s="38" t="s">
        <v>10</v>
      </c>
      <c r="C10" s="8">
        <f t="shared" si="0"/>
        <v>6062.5199700000003</v>
      </c>
      <c r="D10" s="8">
        <v>3322.1580800000002</v>
      </c>
      <c r="E10" s="8">
        <v>2740.3618900000001</v>
      </c>
      <c r="F10" s="8">
        <f t="shared" si="1"/>
        <v>6062.5199700000003</v>
      </c>
      <c r="G10" s="8">
        <v>3322.1580800000002</v>
      </c>
      <c r="H10" s="8">
        <v>2740.3618900000001</v>
      </c>
      <c r="I10" s="46"/>
      <c r="J10" s="46"/>
    </row>
    <row r="11" spans="1:10" ht="37" customHeight="1">
      <c r="A11" s="5" t="s">
        <v>11</v>
      </c>
      <c r="B11" s="38" t="s">
        <v>12</v>
      </c>
      <c r="C11" s="8">
        <f t="shared" si="0"/>
        <v>146.51900000000001</v>
      </c>
      <c r="D11" s="8">
        <v>71.655000000000001</v>
      </c>
      <c r="E11" s="8">
        <v>74.864000000000004</v>
      </c>
      <c r="F11" s="8">
        <f t="shared" si="1"/>
        <v>146.51900000000001</v>
      </c>
      <c r="G11" s="8">
        <v>71.655000000000001</v>
      </c>
      <c r="H11" s="8">
        <v>74.864000000000004</v>
      </c>
      <c r="I11" s="46"/>
      <c r="J11" s="46"/>
    </row>
    <row r="12" spans="1:10" ht="37" customHeight="1">
      <c r="A12" s="5" t="s">
        <v>13</v>
      </c>
      <c r="B12" s="38" t="s">
        <v>14</v>
      </c>
      <c r="C12" s="8">
        <f t="shared" si="0"/>
        <v>1176.9217000000001</v>
      </c>
      <c r="D12" s="8">
        <v>121.833</v>
      </c>
      <c r="E12" s="8">
        <v>1055.0887</v>
      </c>
      <c r="F12" s="8">
        <f t="shared" si="1"/>
        <v>1176.9217000000001</v>
      </c>
      <c r="G12" s="8">
        <v>121.833</v>
      </c>
      <c r="H12" s="8">
        <v>1055.0887</v>
      </c>
      <c r="I12" s="46"/>
      <c r="J12" s="46"/>
    </row>
    <row r="13" spans="1:10" ht="37" customHeight="1">
      <c r="A13" s="5" t="s">
        <v>15</v>
      </c>
      <c r="B13" s="37" t="s">
        <v>16</v>
      </c>
      <c r="C13" s="8">
        <f t="shared" si="0"/>
        <v>38202.16532</v>
      </c>
      <c r="D13" s="8">
        <v>18643.792590000001</v>
      </c>
      <c r="E13" s="8">
        <v>19558.372730000003</v>
      </c>
      <c r="F13" s="8">
        <f t="shared" si="1"/>
        <v>21286.79552</v>
      </c>
      <c r="G13" s="8">
        <v>10209.655239999998</v>
      </c>
      <c r="H13" s="8">
        <v>11077.140280000001</v>
      </c>
      <c r="I13" s="46"/>
      <c r="J13" s="46"/>
    </row>
    <row r="14" spans="1:10" ht="37" customHeight="1">
      <c r="A14" s="5" t="s">
        <v>17</v>
      </c>
      <c r="B14" s="37" t="s">
        <v>18</v>
      </c>
      <c r="C14" s="8">
        <f t="shared" si="0"/>
        <v>47003.351349999997</v>
      </c>
      <c r="D14" s="8">
        <v>22787.343699999994</v>
      </c>
      <c r="E14" s="8">
        <v>24216.00765</v>
      </c>
      <c r="F14" s="8">
        <f t="shared" si="1"/>
        <v>46642.019679999998</v>
      </c>
      <c r="G14" s="8">
        <v>22692.743329999998</v>
      </c>
      <c r="H14" s="8">
        <v>23949.27635</v>
      </c>
      <c r="I14" s="46"/>
      <c r="J14" s="46"/>
    </row>
    <row r="15" spans="1:10" ht="37" customHeight="1">
      <c r="A15" s="5" t="s">
        <v>19</v>
      </c>
      <c r="B15" s="37" t="s">
        <v>20</v>
      </c>
      <c r="C15" s="8">
        <f t="shared" si="0"/>
        <v>3497.75981</v>
      </c>
      <c r="D15" s="8">
        <v>2068.8315600000001</v>
      </c>
      <c r="E15" s="8">
        <v>1428.9282499999999</v>
      </c>
      <c r="F15" s="8">
        <f t="shared" si="1"/>
        <v>1881.5687600000001</v>
      </c>
      <c r="G15" s="8">
        <v>932.47703999999999</v>
      </c>
      <c r="H15" s="8">
        <v>949.09172000000001</v>
      </c>
      <c r="I15" s="46"/>
      <c r="J15" s="46"/>
    </row>
    <row r="16" spans="1:10" ht="37" customHeight="1">
      <c r="A16" s="5" t="s">
        <v>21</v>
      </c>
      <c r="B16" s="37" t="s">
        <v>22</v>
      </c>
      <c r="C16" s="8">
        <f t="shared" si="0"/>
        <v>5762.5360500000006</v>
      </c>
      <c r="D16" s="8">
        <v>3002.8830800000001</v>
      </c>
      <c r="E16" s="8">
        <v>2759.6529700000001</v>
      </c>
      <c r="F16" s="8">
        <f t="shared" si="1"/>
        <v>5202.6430099999998</v>
      </c>
      <c r="G16" s="8">
        <v>2708.6069299999999</v>
      </c>
      <c r="H16" s="8">
        <v>2494.0360799999999</v>
      </c>
      <c r="I16" s="46"/>
      <c r="J16" s="46"/>
    </row>
    <row r="17" spans="1:10" ht="37" customHeight="1">
      <c r="A17" s="5" t="s">
        <v>23</v>
      </c>
      <c r="B17" s="37" t="s">
        <v>24</v>
      </c>
      <c r="C17" s="8">
        <f t="shared" si="0"/>
        <v>915.47898000000009</v>
      </c>
      <c r="D17" s="8">
        <v>583.47613000000013</v>
      </c>
      <c r="E17" s="8">
        <v>332.00284999999997</v>
      </c>
      <c r="F17" s="8">
        <f t="shared" si="1"/>
        <v>883.26967999999999</v>
      </c>
      <c r="G17" s="8">
        <v>551.26683000000003</v>
      </c>
      <c r="H17" s="8">
        <v>332.00284999999997</v>
      </c>
      <c r="I17" s="46"/>
      <c r="J17" s="46"/>
    </row>
    <row r="18" spans="1:10" ht="37" customHeight="1">
      <c r="A18" s="5" t="s">
        <v>25</v>
      </c>
      <c r="B18" s="37" t="s">
        <v>26</v>
      </c>
      <c r="C18" s="8">
        <f t="shared" si="0"/>
        <v>401.93781000000001</v>
      </c>
      <c r="D18" s="8">
        <v>0</v>
      </c>
      <c r="E18" s="8">
        <v>401.93781000000001</v>
      </c>
      <c r="F18" s="8">
        <f t="shared" si="1"/>
        <v>401.93781000000001</v>
      </c>
      <c r="G18" s="8">
        <v>0</v>
      </c>
      <c r="H18" s="8">
        <v>401.93781000000001</v>
      </c>
      <c r="I18" s="47"/>
      <c r="J18" s="47"/>
    </row>
    <row r="19" spans="1:10" ht="247.5" customHeight="1">
      <c r="A19" s="10" t="s">
        <v>27</v>
      </c>
      <c r="B19" s="39" t="s">
        <v>28</v>
      </c>
      <c r="C19" s="11">
        <f t="shared" si="0"/>
        <v>5209486.8661800008</v>
      </c>
      <c r="D19" s="11">
        <f>D20+D21+D22+D37+D38</f>
        <v>2439064.90423</v>
      </c>
      <c r="E19" s="11">
        <v>2770421.9619500004</v>
      </c>
      <c r="F19" s="12">
        <f t="shared" si="1"/>
        <v>5206799.3428300004</v>
      </c>
      <c r="G19" s="11">
        <f>G20+G21+G22+G37+G38</f>
        <v>2436377.3808800001</v>
      </c>
      <c r="H19" s="11">
        <v>2770421.9619500004</v>
      </c>
      <c r="I19" s="23" t="s">
        <v>164</v>
      </c>
      <c r="J19" s="23" t="s">
        <v>165</v>
      </c>
    </row>
    <row r="20" spans="1:10" ht="94" customHeight="1">
      <c r="A20" s="5" t="s">
        <v>29</v>
      </c>
      <c r="B20" s="37" t="s">
        <v>30</v>
      </c>
      <c r="C20" s="8">
        <f t="shared" si="0"/>
        <v>3654971.3178900001</v>
      </c>
      <c r="D20" s="8">
        <v>1716759.83286</v>
      </c>
      <c r="E20" s="8">
        <v>1938211.4850300001</v>
      </c>
      <c r="F20" s="8">
        <f t="shared" si="1"/>
        <v>3654971.3178900001</v>
      </c>
      <c r="G20" s="8">
        <v>1716759.83286</v>
      </c>
      <c r="H20" s="8">
        <v>1938211.4850300001</v>
      </c>
      <c r="I20" s="20" t="s">
        <v>166</v>
      </c>
      <c r="J20" s="20" t="s">
        <v>167</v>
      </c>
    </row>
    <row r="21" spans="1:10" ht="322" customHeight="1">
      <c r="A21" s="5" t="s">
        <v>31</v>
      </c>
      <c r="B21" s="37" t="s">
        <v>32</v>
      </c>
      <c r="C21" s="8">
        <f t="shared" si="0"/>
        <v>1384635.4243999999</v>
      </c>
      <c r="D21" s="8">
        <v>643349.35022999998</v>
      </c>
      <c r="E21" s="8">
        <v>741286.07417000004</v>
      </c>
      <c r="F21" s="8">
        <f t="shared" si="1"/>
        <v>1381947.90105</v>
      </c>
      <c r="G21" s="8">
        <v>640661.82687999995</v>
      </c>
      <c r="H21" s="8">
        <v>741286.07417000004</v>
      </c>
      <c r="I21" s="20" t="s">
        <v>168</v>
      </c>
      <c r="J21" s="20" t="s">
        <v>254</v>
      </c>
    </row>
    <row r="22" spans="1:10" ht="78" customHeight="1">
      <c r="A22" s="10" t="s">
        <v>33</v>
      </c>
      <c r="B22" s="39" t="s">
        <v>34</v>
      </c>
      <c r="C22" s="11">
        <f t="shared" si="0"/>
        <v>58293.369619999998</v>
      </c>
      <c r="D22" s="11">
        <f>SUM(D23:D36)</f>
        <v>26500.751269999997</v>
      </c>
      <c r="E22" s="11">
        <f>SUM(E23:E36)</f>
        <v>31792.618349999997</v>
      </c>
      <c r="F22" s="12">
        <f t="shared" si="1"/>
        <v>58293.369619999998</v>
      </c>
      <c r="G22" s="11">
        <f>SUM(G23:G36)</f>
        <v>26500.751269999997</v>
      </c>
      <c r="H22" s="11">
        <f>SUM(H23:H36)</f>
        <v>31792.618349999997</v>
      </c>
      <c r="I22" s="23" t="s">
        <v>170</v>
      </c>
      <c r="J22" s="23" t="s">
        <v>169</v>
      </c>
    </row>
    <row r="23" spans="1:10" ht="94.5" customHeight="1">
      <c r="A23" s="5" t="s">
        <v>35</v>
      </c>
      <c r="B23" s="38" t="s">
        <v>36</v>
      </c>
      <c r="C23" s="8">
        <f t="shared" si="0"/>
        <v>3349.6722099999997</v>
      </c>
      <c r="D23" s="8">
        <v>1699.1795</v>
      </c>
      <c r="E23" s="8">
        <v>1650.49271</v>
      </c>
      <c r="F23" s="8">
        <f t="shared" si="1"/>
        <v>3349.6722099999997</v>
      </c>
      <c r="G23" s="8">
        <v>1699.1795</v>
      </c>
      <c r="H23" s="8">
        <v>1650.49271</v>
      </c>
      <c r="I23" s="13" t="s">
        <v>171</v>
      </c>
      <c r="J23" s="13" t="s">
        <v>173</v>
      </c>
    </row>
    <row r="24" spans="1:10" ht="70.5" customHeight="1">
      <c r="A24" s="5" t="s">
        <v>37</v>
      </c>
      <c r="B24" s="38" t="s">
        <v>38</v>
      </c>
      <c r="C24" s="8">
        <f t="shared" si="0"/>
        <v>3662.9269000000004</v>
      </c>
      <c r="D24" s="8">
        <v>1605.7074</v>
      </c>
      <c r="E24" s="8">
        <v>2057.2195000000002</v>
      </c>
      <c r="F24" s="8">
        <f t="shared" si="1"/>
        <v>3662.9269000000004</v>
      </c>
      <c r="G24" s="8">
        <v>1605.7074</v>
      </c>
      <c r="H24" s="8">
        <v>2057.2195000000002</v>
      </c>
      <c r="I24" s="13" t="s">
        <v>172</v>
      </c>
      <c r="J24" s="13" t="s">
        <v>174</v>
      </c>
    </row>
    <row r="25" spans="1:10" ht="53" customHeight="1">
      <c r="A25" s="5" t="s">
        <v>39</v>
      </c>
      <c r="B25" s="38" t="s">
        <v>40</v>
      </c>
      <c r="C25" s="8">
        <f t="shared" si="0"/>
        <v>5418.866</v>
      </c>
      <c r="D25" s="8">
        <v>2301.9879999999998</v>
      </c>
      <c r="E25" s="8">
        <v>3116.8780000000002</v>
      </c>
      <c r="F25" s="8">
        <f t="shared" si="1"/>
        <v>5418.866</v>
      </c>
      <c r="G25" s="8">
        <v>2301.9879999999998</v>
      </c>
      <c r="H25" s="8">
        <v>3116.8780000000002</v>
      </c>
      <c r="I25" s="13" t="s">
        <v>186</v>
      </c>
      <c r="J25" s="20" t="s">
        <v>193</v>
      </c>
    </row>
    <row r="26" spans="1:10" ht="52" customHeight="1">
      <c r="A26" s="5" t="s">
        <v>41</v>
      </c>
      <c r="B26" s="38" t="s">
        <v>42</v>
      </c>
      <c r="C26" s="8">
        <f t="shared" si="0"/>
        <v>34.076999999999998</v>
      </c>
      <c r="D26" s="8">
        <v>14.744</v>
      </c>
      <c r="E26" s="8">
        <v>19.332999999999998</v>
      </c>
      <c r="F26" s="8">
        <f t="shared" si="1"/>
        <v>34.076999999999998</v>
      </c>
      <c r="G26" s="8">
        <v>14.744</v>
      </c>
      <c r="H26" s="8">
        <v>19.332999999999998</v>
      </c>
      <c r="I26" s="13" t="s">
        <v>175</v>
      </c>
      <c r="J26" s="20" t="s">
        <v>261</v>
      </c>
    </row>
    <row r="27" spans="1:10" ht="37" customHeight="1">
      <c r="A27" s="5" t="s">
        <v>43</v>
      </c>
      <c r="B27" s="38" t="s">
        <v>44</v>
      </c>
      <c r="C27" s="8">
        <f t="shared" si="0"/>
        <v>7731.1940500000001</v>
      </c>
      <c r="D27" s="8">
        <v>3545.0457999999999</v>
      </c>
      <c r="E27" s="8">
        <v>4186.1482500000002</v>
      </c>
      <c r="F27" s="8">
        <f t="shared" si="1"/>
        <v>7731.1940500000001</v>
      </c>
      <c r="G27" s="8">
        <v>3545.0457999999999</v>
      </c>
      <c r="H27" s="8">
        <v>4186.1482500000002</v>
      </c>
      <c r="I27" s="13" t="s">
        <v>176</v>
      </c>
      <c r="J27" s="24" t="s">
        <v>262</v>
      </c>
    </row>
    <row r="28" spans="1:10" ht="37" customHeight="1">
      <c r="A28" s="5" t="s">
        <v>45</v>
      </c>
      <c r="B28" s="38" t="s">
        <v>46</v>
      </c>
      <c r="C28" s="8">
        <f t="shared" si="0"/>
        <v>9617.9455899999994</v>
      </c>
      <c r="D28" s="8">
        <v>4479.6157699999994</v>
      </c>
      <c r="E28" s="8">
        <v>5138.3298199999999</v>
      </c>
      <c r="F28" s="8">
        <f t="shared" si="1"/>
        <v>9617.9455899999994</v>
      </c>
      <c r="G28" s="8">
        <v>4479.6157699999994</v>
      </c>
      <c r="H28" s="8">
        <v>5138.3298199999999</v>
      </c>
      <c r="I28" s="13" t="s">
        <v>177</v>
      </c>
      <c r="J28" s="20" t="s">
        <v>263</v>
      </c>
    </row>
    <row r="29" spans="1:10" ht="48" customHeight="1">
      <c r="A29" s="5" t="s">
        <v>47</v>
      </c>
      <c r="B29" s="38" t="s">
        <v>48</v>
      </c>
      <c r="C29" s="8">
        <f t="shared" si="0"/>
        <v>96</v>
      </c>
      <c r="D29" s="8">
        <v>48</v>
      </c>
      <c r="E29" s="8">
        <v>48</v>
      </c>
      <c r="F29" s="8">
        <f t="shared" si="1"/>
        <v>96</v>
      </c>
      <c r="G29" s="8">
        <v>48</v>
      </c>
      <c r="H29" s="8">
        <v>48</v>
      </c>
      <c r="I29" s="13" t="s">
        <v>178</v>
      </c>
      <c r="J29" s="20" t="s">
        <v>264</v>
      </c>
    </row>
    <row r="30" spans="1:10" ht="37" customHeight="1">
      <c r="A30" s="5" t="s">
        <v>49</v>
      </c>
      <c r="B30" s="38" t="s">
        <v>50</v>
      </c>
      <c r="C30" s="8">
        <f t="shared" si="0"/>
        <v>816.53800000000001</v>
      </c>
      <c r="D30" s="8">
        <v>390.97449999999998</v>
      </c>
      <c r="E30" s="8">
        <v>425.56349999999998</v>
      </c>
      <c r="F30" s="8">
        <f t="shared" si="1"/>
        <v>816.53800000000001</v>
      </c>
      <c r="G30" s="8">
        <v>390.97449999999998</v>
      </c>
      <c r="H30" s="8">
        <v>425.56349999999998</v>
      </c>
      <c r="I30" s="13" t="s">
        <v>179</v>
      </c>
      <c r="J30" s="20" t="s">
        <v>265</v>
      </c>
    </row>
    <row r="31" spans="1:10" ht="37" customHeight="1">
      <c r="A31" s="5" t="s">
        <v>51</v>
      </c>
      <c r="B31" s="38" t="s">
        <v>52</v>
      </c>
      <c r="C31" s="8">
        <f t="shared" si="0"/>
        <v>17096.509999999998</v>
      </c>
      <c r="D31" s="8">
        <v>7735.4250000000002</v>
      </c>
      <c r="E31" s="8">
        <v>9361.0849999999991</v>
      </c>
      <c r="F31" s="8">
        <f t="shared" si="1"/>
        <v>17096.509999999998</v>
      </c>
      <c r="G31" s="8">
        <v>7735.4250000000002</v>
      </c>
      <c r="H31" s="8">
        <v>9361.0849999999991</v>
      </c>
      <c r="I31" s="13" t="s">
        <v>180</v>
      </c>
      <c r="J31" s="13" t="s">
        <v>266</v>
      </c>
    </row>
    <row r="32" spans="1:10" ht="37" customHeight="1">
      <c r="A32" s="5" t="s">
        <v>53</v>
      </c>
      <c r="B32" s="38" t="s">
        <v>54</v>
      </c>
      <c r="C32" s="8">
        <f t="shared" si="0"/>
        <v>4785.99</v>
      </c>
      <c r="D32" s="8">
        <v>2238.172</v>
      </c>
      <c r="E32" s="8">
        <v>2547.8180000000002</v>
      </c>
      <c r="F32" s="8">
        <f t="shared" si="1"/>
        <v>4785.99</v>
      </c>
      <c r="G32" s="8">
        <v>2238.172</v>
      </c>
      <c r="H32" s="8">
        <v>2547.8180000000002</v>
      </c>
      <c r="I32" s="13" t="s">
        <v>181</v>
      </c>
      <c r="J32" s="13" t="s">
        <v>267</v>
      </c>
    </row>
    <row r="33" spans="1:10" ht="37" customHeight="1">
      <c r="A33" s="5" t="s">
        <v>55</v>
      </c>
      <c r="B33" s="38" t="s">
        <v>56</v>
      </c>
      <c r="C33" s="8">
        <f t="shared" si="0"/>
        <v>1558.7133699999999</v>
      </c>
      <c r="D33" s="8">
        <v>748.34100000000001</v>
      </c>
      <c r="E33" s="8">
        <v>810.37237000000005</v>
      </c>
      <c r="F33" s="8">
        <f t="shared" si="1"/>
        <v>1558.7133699999999</v>
      </c>
      <c r="G33" s="8">
        <v>748.34100000000001</v>
      </c>
      <c r="H33" s="8">
        <v>810.37237000000005</v>
      </c>
      <c r="I33" s="13" t="s">
        <v>182</v>
      </c>
      <c r="J33" s="13" t="s">
        <v>270</v>
      </c>
    </row>
    <row r="34" spans="1:10" ht="54.5" customHeight="1">
      <c r="A34" s="5" t="s">
        <v>57</v>
      </c>
      <c r="B34" s="38" t="s">
        <v>58</v>
      </c>
      <c r="C34" s="8">
        <f t="shared" si="0"/>
        <v>3434.1849999999999</v>
      </c>
      <c r="D34" s="8">
        <v>1417.386</v>
      </c>
      <c r="E34" s="8">
        <v>2016.799</v>
      </c>
      <c r="F34" s="8">
        <f t="shared" si="1"/>
        <v>3434.1849999999999</v>
      </c>
      <c r="G34" s="8">
        <v>1417.386</v>
      </c>
      <c r="H34" s="8">
        <v>2016.799</v>
      </c>
      <c r="I34" s="13" t="s">
        <v>183</v>
      </c>
      <c r="J34" s="13" t="s">
        <v>269</v>
      </c>
    </row>
    <row r="35" spans="1:10" ht="37" customHeight="1">
      <c r="A35" s="5" t="s">
        <v>59</v>
      </c>
      <c r="B35" s="38" t="s">
        <v>60</v>
      </c>
      <c r="C35" s="8">
        <f t="shared" si="0"/>
        <v>304.35149999999999</v>
      </c>
      <c r="D35" s="8">
        <v>145.2723</v>
      </c>
      <c r="E35" s="8">
        <v>159.07920000000001</v>
      </c>
      <c r="F35" s="8">
        <f t="shared" si="1"/>
        <v>304.35149999999999</v>
      </c>
      <c r="G35" s="8">
        <v>145.2723</v>
      </c>
      <c r="H35" s="8">
        <v>159.07920000000001</v>
      </c>
      <c r="I35" s="13" t="s">
        <v>184</v>
      </c>
      <c r="J35" s="13" t="s">
        <v>268</v>
      </c>
    </row>
    <row r="36" spans="1:10" ht="49.5" customHeight="1">
      <c r="A36" s="5" t="s">
        <v>61</v>
      </c>
      <c r="B36" s="38" t="s">
        <v>62</v>
      </c>
      <c r="C36" s="8">
        <f t="shared" si="0"/>
        <v>386.4</v>
      </c>
      <c r="D36" s="8">
        <v>130.9</v>
      </c>
      <c r="E36" s="8">
        <v>255.5</v>
      </c>
      <c r="F36" s="8">
        <f t="shared" si="1"/>
        <v>386.4</v>
      </c>
      <c r="G36" s="8">
        <v>130.9</v>
      </c>
      <c r="H36" s="8">
        <v>255.5</v>
      </c>
      <c r="I36" s="13" t="s">
        <v>185</v>
      </c>
      <c r="J36" s="13" t="s">
        <v>271</v>
      </c>
    </row>
    <row r="37" spans="1:10" ht="89.5" customHeight="1">
      <c r="A37" s="10" t="s">
        <v>63</v>
      </c>
      <c r="B37" s="39" t="s">
        <v>64</v>
      </c>
      <c r="C37" s="11">
        <f t="shared" si="0"/>
        <v>99185.746719999996</v>
      </c>
      <c r="D37" s="11">
        <v>46391.180779999995</v>
      </c>
      <c r="E37" s="11">
        <v>52794.565940000008</v>
      </c>
      <c r="F37" s="12">
        <f t="shared" si="1"/>
        <v>99185.746719999996</v>
      </c>
      <c r="G37" s="11">
        <v>46391.180779999995</v>
      </c>
      <c r="H37" s="11">
        <v>52794.565940000008</v>
      </c>
      <c r="I37" s="23" t="s">
        <v>187</v>
      </c>
      <c r="J37" s="23" t="s">
        <v>192</v>
      </c>
    </row>
    <row r="38" spans="1:10" ht="229.5">
      <c r="A38" s="10" t="s">
        <v>65</v>
      </c>
      <c r="B38" s="39" t="s">
        <v>66</v>
      </c>
      <c r="C38" s="11">
        <f t="shared" si="0"/>
        <v>12401.00755</v>
      </c>
      <c r="D38" s="11">
        <v>6063.7890900000002</v>
      </c>
      <c r="E38" s="11">
        <v>6337.2184600000001</v>
      </c>
      <c r="F38" s="12">
        <f t="shared" si="1"/>
        <v>12401.00755</v>
      </c>
      <c r="G38" s="11">
        <v>6063.7890900000002</v>
      </c>
      <c r="H38" s="11">
        <v>6337.2184600000001</v>
      </c>
      <c r="I38" s="23" t="s">
        <v>188</v>
      </c>
      <c r="J38" s="23" t="s">
        <v>191</v>
      </c>
    </row>
    <row r="39" spans="1:10" ht="73" customHeight="1">
      <c r="A39" s="14" t="s">
        <v>67</v>
      </c>
      <c r="B39" s="40" t="s">
        <v>68</v>
      </c>
      <c r="C39" s="15">
        <f t="shared" si="0"/>
        <v>2168550.4416300002</v>
      </c>
      <c r="D39" s="15">
        <f>D40+D41+D54+D66</f>
        <v>1031642.51773</v>
      </c>
      <c r="E39" s="15">
        <f>E40+E41+E54+E66</f>
        <v>1136907.9239000001</v>
      </c>
      <c r="F39" s="16">
        <f t="shared" si="1"/>
        <v>2084358.3616599999</v>
      </c>
      <c r="G39" s="15">
        <f>G40+G41+G54+G66</f>
        <v>1012217.7537000001</v>
      </c>
      <c r="H39" s="15">
        <f>H40+H41+H54+H66</f>
        <v>1072140.6079599999</v>
      </c>
      <c r="I39" s="25"/>
      <c r="J39" s="25"/>
    </row>
    <row r="40" spans="1:10" ht="101.5" customHeight="1">
      <c r="A40" s="5" t="s">
        <v>69</v>
      </c>
      <c r="B40" s="37" t="s">
        <v>70</v>
      </c>
      <c r="C40" s="9">
        <f t="shared" si="0"/>
        <v>1589049.4979900001</v>
      </c>
      <c r="D40" s="9">
        <v>760375.09814000002</v>
      </c>
      <c r="E40" s="9">
        <v>828674.39985000005</v>
      </c>
      <c r="F40" s="9">
        <f t="shared" si="1"/>
        <v>1554049.5017900001</v>
      </c>
      <c r="G40" s="9">
        <v>760375.09814000002</v>
      </c>
      <c r="H40" s="9">
        <v>793674.40364999999</v>
      </c>
      <c r="I40" s="26" t="s">
        <v>190</v>
      </c>
      <c r="J40" s="28" t="s">
        <v>272</v>
      </c>
    </row>
    <row r="41" spans="1:10" ht="202.5">
      <c r="A41" s="14" t="s">
        <v>71</v>
      </c>
      <c r="B41" s="40" t="s">
        <v>72</v>
      </c>
      <c r="C41" s="15">
        <f t="shared" si="0"/>
        <v>201459.41265000001</v>
      </c>
      <c r="D41" s="15">
        <f>D42+D43+D44+D45+D46+D47+D48+D49+D50+D51+D52+D53</f>
        <v>91676.025649999996</v>
      </c>
      <c r="E41" s="15">
        <f>E42+E43+E44+E45+E46+E47+E48+E49+E50+E51+E52+E53</f>
        <v>109783.38700000002</v>
      </c>
      <c r="F41" s="16">
        <f t="shared" si="1"/>
        <v>152404.52522000001</v>
      </c>
      <c r="G41" s="15">
        <f>G42+G43+G44+G45+G46+G47+G48+G49+G50+G51+G52+G53</f>
        <v>72330.066680000004</v>
      </c>
      <c r="H41" s="15">
        <f>H42+H43+H44+H45+H46+H47+H48+H49+H50+H51+H52+H53</f>
        <v>80074.458539999992</v>
      </c>
      <c r="I41" s="25" t="s">
        <v>189</v>
      </c>
      <c r="J41" s="25" t="s">
        <v>194</v>
      </c>
    </row>
    <row r="42" spans="1:10" ht="403.5" customHeight="1">
      <c r="A42" s="5" t="s">
        <v>73</v>
      </c>
      <c r="B42" s="38" t="s">
        <v>74</v>
      </c>
      <c r="C42" s="8">
        <f t="shared" si="0"/>
        <v>3154.5426299999999</v>
      </c>
      <c r="D42" s="8">
        <v>1289.7964299999999</v>
      </c>
      <c r="E42" s="8">
        <v>1864.7462</v>
      </c>
      <c r="F42" s="8">
        <f t="shared" si="1"/>
        <v>3154.5426299999999</v>
      </c>
      <c r="G42" s="8">
        <v>1289.7964299999999</v>
      </c>
      <c r="H42" s="8">
        <v>1864.7462</v>
      </c>
      <c r="I42" s="27" t="s">
        <v>195</v>
      </c>
      <c r="J42" s="28" t="s">
        <v>196</v>
      </c>
    </row>
    <row r="43" spans="1:10" ht="307.5" customHeight="1">
      <c r="A43" s="5" t="s">
        <v>75</v>
      </c>
      <c r="B43" s="38" t="s">
        <v>76</v>
      </c>
      <c r="C43" s="8">
        <f t="shared" si="0"/>
        <v>44358.717810000002</v>
      </c>
      <c r="D43" s="8">
        <v>21802.83741</v>
      </c>
      <c r="E43" s="8">
        <v>22555.880399999998</v>
      </c>
      <c r="F43" s="8">
        <f t="shared" si="1"/>
        <v>44358.717810000002</v>
      </c>
      <c r="G43" s="8">
        <v>21802.83741</v>
      </c>
      <c r="H43" s="8">
        <v>22555.880399999998</v>
      </c>
      <c r="I43" s="27" t="s">
        <v>197</v>
      </c>
      <c r="J43" s="27" t="s">
        <v>198</v>
      </c>
    </row>
    <row r="44" spans="1:10" ht="373" customHeight="1">
      <c r="A44" s="5" t="s">
        <v>77</v>
      </c>
      <c r="B44" s="38" t="s">
        <v>78</v>
      </c>
      <c r="C44" s="8">
        <f t="shared" si="0"/>
        <v>3374.28584</v>
      </c>
      <c r="D44" s="8">
        <v>1671.37807</v>
      </c>
      <c r="E44" s="8">
        <v>1702.90777</v>
      </c>
      <c r="F44" s="8">
        <f t="shared" si="1"/>
        <v>3374.28584</v>
      </c>
      <c r="G44" s="8">
        <v>1671.37807</v>
      </c>
      <c r="H44" s="8">
        <v>1702.90777</v>
      </c>
      <c r="I44" s="27" t="s">
        <v>199</v>
      </c>
      <c r="J44" s="27" t="s">
        <v>200</v>
      </c>
    </row>
    <row r="45" spans="1:10" ht="279" customHeight="1">
      <c r="A45" s="5" t="s">
        <v>79</v>
      </c>
      <c r="B45" s="38" t="s">
        <v>80</v>
      </c>
      <c r="C45" s="8">
        <f t="shared" si="0"/>
        <v>3439.6980100000001</v>
      </c>
      <c r="D45" s="8">
        <v>1469.4760000000001</v>
      </c>
      <c r="E45" s="8">
        <v>1970.22201</v>
      </c>
      <c r="F45" s="8">
        <f t="shared" si="1"/>
        <v>3439.6980100000001</v>
      </c>
      <c r="G45" s="8">
        <v>1469.4760000000001</v>
      </c>
      <c r="H45" s="8">
        <v>1970.22201</v>
      </c>
      <c r="I45" s="27" t="s">
        <v>201</v>
      </c>
      <c r="J45" s="29" t="s">
        <v>202</v>
      </c>
    </row>
    <row r="46" spans="1:10" ht="216">
      <c r="A46" s="5" t="s">
        <v>81</v>
      </c>
      <c r="B46" s="38" t="s">
        <v>82</v>
      </c>
      <c r="C46" s="8">
        <f t="shared" si="0"/>
        <v>461.39155999999997</v>
      </c>
      <c r="D46" s="8">
        <v>226.53916999999998</v>
      </c>
      <c r="E46" s="8">
        <v>234.85238999999999</v>
      </c>
      <c r="F46" s="8">
        <f t="shared" si="1"/>
        <v>461.39155999999997</v>
      </c>
      <c r="G46" s="8">
        <v>226.53916999999998</v>
      </c>
      <c r="H46" s="8">
        <v>234.85238999999999</v>
      </c>
      <c r="I46" s="27" t="s">
        <v>203</v>
      </c>
      <c r="J46" s="29" t="s">
        <v>204</v>
      </c>
    </row>
    <row r="47" spans="1:10" ht="268" customHeight="1">
      <c r="A47" s="5" t="s">
        <v>83</v>
      </c>
      <c r="B47" s="38" t="s">
        <v>84</v>
      </c>
      <c r="C47" s="8">
        <f t="shared" si="0"/>
        <v>49802.757060000004</v>
      </c>
      <c r="D47" s="8">
        <v>20369.979640000001</v>
      </c>
      <c r="E47" s="8">
        <v>29432.777420000002</v>
      </c>
      <c r="F47" s="8">
        <f t="shared" si="1"/>
        <v>26259.087850000004</v>
      </c>
      <c r="G47" s="8">
        <v>13229.660610000001</v>
      </c>
      <c r="H47" s="8">
        <v>13029.427240000001</v>
      </c>
      <c r="I47" s="27" t="s">
        <v>205</v>
      </c>
      <c r="J47" s="29" t="s">
        <v>206</v>
      </c>
    </row>
    <row r="48" spans="1:10" ht="347.5" customHeight="1">
      <c r="A48" s="5" t="s">
        <v>85</v>
      </c>
      <c r="B48" s="38" t="s">
        <v>86</v>
      </c>
      <c r="C48" s="8">
        <f t="shared" si="0"/>
        <v>46253.519849999997</v>
      </c>
      <c r="D48" s="8">
        <v>21504.538619999996</v>
      </c>
      <c r="E48" s="8">
        <v>24748.981230000001</v>
      </c>
      <c r="F48" s="8">
        <f t="shared" si="1"/>
        <v>20742.301630000002</v>
      </c>
      <c r="G48" s="8">
        <v>9298.8986800000002</v>
      </c>
      <c r="H48" s="8">
        <v>11443.40295</v>
      </c>
      <c r="I48" s="27" t="s">
        <v>207</v>
      </c>
      <c r="J48" s="27" t="s">
        <v>208</v>
      </c>
    </row>
    <row r="49" spans="1:10" ht="234" customHeight="1">
      <c r="A49" s="5" t="s">
        <v>87</v>
      </c>
      <c r="B49" s="38" t="s">
        <v>88</v>
      </c>
      <c r="C49" s="8">
        <f t="shared" si="0"/>
        <v>13159.838379999999</v>
      </c>
      <c r="D49" s="8">
        <v>5885.0830100000003</v>
      </c>
      <c r="E49" s="8">
        <v>7274.7553699999989</v>
      </c>
      <c r="F49" s="8">
        <f t="shared" si="1"/>
        <v>13159.838379999999</v>
      </c>
      <c r="G49" s="8">
        <v>5885.0830100000003</v>
      </c>
      <c r="H49" s="8">
        <v>7274.7553699999989</v>
      </c>
      <c r="I49" s="27" t="s">
        <v>209</v>
      </c>
      <c r="J49" s="27" t="s">
        <v>210</v>
      </c>
    </row>
    <row r="50" spans="1:10" ht="228.5" customHeight="1">
      <c r="A50" s="5" t="s">
        <v>89</v>
      </c>
      <c r="B50" s="38" t="s">
        <v>90</v>
      </c>
      <c r="C50" s="8">
        <f t="shared" si="0"/>
        <v>19298.18158</v>
      </c>
      <c r="D50" s="8">
        <v>8455.9940100000003</v>
      </c>
      <c r="E50" s="8">
        <v>10842.18757</v>
      </c>
      <c r="F50" s="8">
        <f t="shared" si="1"/>
        <v>19298.18158</v>
      </c>
      <c r="G50" s="8">
        <v>8455.9940100000003</v>
      </c>
      <c r="H50" s="8">
        <v>10842.18757</v>
      </c>
      <c r="I50" s="26" t="s">
        <v>255</v>
      </c>
      <c r="J50" s="27" t="s">
        <v>211</v>
      </c>
    </row>
    <row r="51" spans="1:10" ht="262" customHeight="1">
      <c r="A51" s="5" t="s">
        <v>91</v>
      </c>
      <c r="B51" s="38" t="s">
        <v>92</v>
      </c>
      <c r="C51" s="8">
        <f t="shared" si="0"/>
        <v>3177.4298799999997</v>
      </c>
      <c r="D51" s="8">
        <v>1181.8989999999999</v>
      </c>
      <c r="E51" s="8">
        <v>1995.5308799999998</v>
      </c>
      <c r="F51" s="8">
        <f t="shared" si="1"/>
        <v>3177.4298799999997</v>
      </c>
      <c r="G51" s="8">
        <v>1181.8989999999999</v>
      </c>
      <c r="H51" s="8">
        <v>1995.5308799999998</v>
      </c>
      <c r="I51" s="28" t="s">
        <v>212</v>
      </c>
      <c r="J51" s="29" t="s">
        <v>213</v>
      </c>
    </row>
    <row r="52" spans="1:10" ht="168" customHeight="1">
      <c r="A52" s="5" t="s">
        <v>93</v>
      </c>
      <c r="B52" s="38" t="s">
        <v>94</v>
      </c>
      <c r="C52" s="8">
        <f t="shared" si="0"/>
        <v>13529.491680000001</v>
      </c>
      <c r="D52" s="8">
        <v>6368.9459200000001</v>
      </c>
      <c r="E52" s="8">
        <v>7160.5457600000009</v>
      </c>
      <c r="F52" s="8">
        <f t="shared" si="1"/>
        <v>13529.491680000001</v>
      </c>
      <c r="G52" s="8">
        <v>6368.9459200000001</v>
      </c>
      <c r="H52" s="8">
        <v>7160.5457600000009</v>
      </c>
      <c r="I52" s="27" t="s">
        <v>214</v>
      </c>
      <c r="J52" s="30" t="s">
        <v>215</v>
      </c>
    </row>
    <row r="53" spans="1:10" ht="75.5" customHeight="1">
      <c r="A53" s="5" t="s">
        <v>95</v>
      </c>
      <c r="B53" s="38" t="s">
        <v>96</v>
      </c>
      <c r="C53" s="8">
        <f t="shared" si="0"/>
        <v>1449.55837</v>
      </c>
      <c r="D53" s="8">
        <v>1449.55837</v>
      </c>
      <c r="E53" s="8">
        <v>0</v>
      </c>
      <c r="F53" s="8">
        <f t="shared" si="1"/>
        <v>1449.55837</v>
      </c>
      <c r="G53" s="8">
        <v>1449.55837</v>
      </c>
      <c r="H53" s="8">
        <v>0</v>
      </c>
      <c r="I53" s="27" t="s">
        <v>216</v>
      </c>
      <c r="J53" s="30" t="s">
        <v>217</v>
      </c>
    </row>
    <row r="54" spans="1:10" ht="110.5" customHeight="1">
      <c r="A54" s="14" t="s">
        <v>97</v>
      </c>
      <c r="B54" s="40" t="s">
        <v>98</v>
      </c>
      <c r="C54" s="15">
        <f t="shared" si="0"/>
        <v>377255.58098999999</v>
      </c>
      <c r="D54" s="15">
        <f>D55+D56+D57+D58+D59+D60+D61+D62+D63+D64+D65</f>
        <v>179420.49393999999</v>
      </c>
      <c r="E54" s="15">
        <f>E55+E56+E57+E58+E59+E60+E61+E62+E63+E64+E65</f>
        <v>197835.08705</v>
      </c>
      <c r="F54" s="16">
        <f t="shared" si="1"/>
        <v>377118.38465000002</v>
      </c>
      <c r="G54" s="15">
        <f>G55+G56+G57+G58+G59+G60+G61+G62+G63+G64+G65</f>
        <v>179341.68888</v>
      </c>
      <c r="H54" s="15">
        <f>H55+H56+H57+H58+H59+H60+H61+H62+H63+H64+H65</f>
        <v>197776.69576999999</v>
      </c>
      <c r="I54" s="25" t="s">
        <v>218</v>
      </c>
      <c r="J54" s="25" t="s">
        <v>219</v>
      </c>
    </row>
    <row r="55" spans="1:10" ht="241" customHeight="1">
      <c r="A55" s="5" t="s">
        <v>99</v>
      </c>
      <c r="B55" s="38" t="s">
        <v>100</v>
      </c>
      <c r="C55" s="8">
        <f t="shared" si="0"/>
        <v>44392.305840000001</v>
      </c>
      <c r="D55" s="8">
        <v>20550.249960000001</v>
      </c>
      <c r="E55" s="8">
        <v>23842.05588</v>
      </c>
      <c r="F55" s="8">
        <f t="shared" si="1"/>
        <v>44392.305840000001</v>
      </c>
      <c r="G55" s="8">
        <v>20550.249960000001</v>
      </c>
      <c r="H55" s="8">
        <v>23842.05588</v>
      </c>
      <c r="I55" s="27" t="s">
        <v>220</v>
      </c>
      <c r="J55" s="27" t="s">
        <v>221</v>
      </c>
    </row>
    <row r="56" spans="1:10" ht="81">
      <c r="A56" s="5" t="s">
        <v>101</v>
      </c>
      <c r="B56" s="38" t="s">
        <v>102</v>
      </c>
      <c r="C56" s="8">
        <f t="shared" si="0"/>
        <v>25155.384669999999</v>
      </c>
      <c r="D56" s="8">
        <v>11290.399460000001</v>
      </c>
      <c r="E56" s="8">
        <v>13864.985209999999</v>
      </c>
      <c r="F56" s="8">
        <f t="shared" si="1"/>
        <v>25155.384669999999</v>
      </c>
      <c r="G56" s="8">
        <v>11290.399460000001</v>
      </c>
      <c r="H56" s="8">
        <v>13864.985209999999</v>
      </c>
      <c r="I56" s="27" t="s">
        <v>222</v>
      </c>
      <c r="J56" s="27" t="s">
        <v>223</v>
      </c>
    </row>
    <row r="57" spans="1:10" ht="37" customHeight="1">
      <c r="A57" s="5" t="s">
        <v>103</v>
      </c>
      <c r="B57" s="38" t="s">
        <v>104</v>
      </c>
      <c r="C57" s="8">
        <f t="shared" si="0"/>
        <v>3999.9866400000001</v>
      </c>
      <c r="D57" s="8">
        <v>1999.9946399999999</v>
      </c>
      <c r="E57" s="8">
        <v>1999.992</v>
      </c>
      <c r="F57" s="8">
        <f t="shared" si="1"/>
        <v>3999.9866400000001</v>
      </c>
      <c r="G57" s="8">
        <v>1999.9946399999999</v>
      </c>
      <c r="H57" s="8">
        <v>1999.992</v>
      </c>
      <c r="I57" s="27" t="s">
        <v>257</v>
      </c>
      <c r="J57" s="27" t="s">
        <v>224</v>
      </c>
    </row>
    <row r="58" spans="1:10" ht="201.5" customHeight="1">
      <c r="A58" s="5" t="s">
        <v>105</v>
      </c>
      <c r="B58" s="38" t="s">
        <v>106</v>
      </c>
      <c r="C58" s="8">
        <f t="shared" si="0"/>
        <v>73133.418150000012</v>
      </c>
      <c r="D58" s="8">
        <v>33811.38953</v>
      </c>
      <c r="E58" s="8">
        <v>39322.028620000005</v>
      </c>
      <c r="F58" s="8">
        <f t="shared" si="1"/>
        <v>73133.418150000012</v>
      </c>
      <c r="G58" s="8">
        <v>33811.38953</v>
      </c>
      <c r="H58" s="8">
        <v>39322.028620000005</v>
      </c>
      <c r="I58" s="27" t="s">
        <v>225</v>
      </c>
      <c r="J58" s="27" t="s">
        <v>226</v>
      </c>
    </row>
    <row r="59" spans="1:10" ht="160" customHeight="1">
      <c r="A59" s="5" t="s">
        <v>107</v>
      </c>
      <c r="B59" s="38" t="s">
        <v>108</v>
      </c>
      <c r="C59" s="8">
        <f t="shared" si="0"/>
        <v>6634.6300600000004</v>
      </c>
      <c r="D59" s="8">
        <v>2851.65843</v>
      </c>
      <c r="E59" s="8">
        <v>3782.9716300000005</v>
      </c>
      <c r="F59" s="8">
        <f t="shared" si="1"/>
        <v>6634.6300600000004</v>
      </c>
      <c r="G59" s="8">
        <v>2851.65843</v>
      </c>
      <c r="H59" s="8">
        <v>3782.9716300000005</v>
      </c>
      <c r="I59" s="27" t="s">
        <v>227</v>
      </c>
      <c r="J59" s="27" t="s">
        <v>228</v>
      </c>
    </row>
    <row r="60" spans="1:10" ht="325" customHeight="1">
      <c r="A60" s="5" t="s">
        <v>109</v>
      </c>
      <c r="B60" s="38" t="s">
        <v>110</v>
      </c>
      <c r="C60" s="8">
        <f t="shared" si="0"/>
        <v>18066.003290000001</v>
      </c>
      <c r="D60" s="8">
        <v>8534.2235000000001</v>
      </c>
      <c r="E60" s="8">
        <v>9531.7797900000005</v>
      </c>
      <c r="F60" s="8">
        <f t="shared" si="1"/>
        <v>18066.003290000001</v>
      </c>
      <c r="G60" s="8">
        <v>8534.2235000000001</v>
      </c>
      <c r="H60" s="8">
        <v>9531.7797900000005</v>
      </c>
      <c r="I60" s="27" t="s">
        <v>229</v>
      </c>
      <c r="J60" s="27" t="s">
        <v>230</v>
      </c>
    </row>
    <row r="61" spans="1:10" ht="213" customHeight="1">
      <c r="A61" s="5" t="s">
        <v>111</v>
      </c>
      <c r="B61" s="38" t="s">
        <v>112</v>
      </c>
      <c r="C61" s="8">
        <f t="shared" ref="C61:C80" si="2">D61+E61</f>
        <v>84624.231079999998</v>
      </c>
      <c r="D61" s="8">
        <v>39846.924249999989</v>
      </c>
      <c r="E61" s="8">
        <v>44777.306830000001</v>
      </c>
      <c r="F61" s="8">
        <f t="shared" ref="F61:F80" si="3">G61+H61</f>
        <v>84487.034740000003</v>
      </c>
      <c r="G61" s="8">
        <v>39768.119189999998</v>
      </c>
      <c r="H61" s="8">
        <v>44718.915549999998</v>
      </c>
      <c r="I61" s="26" t="s">
        <v>258</v>
      </c>
      <c r="J61" s="28" t="s">
        <v>231</v>
      </c>
    </row>
    <row r="62" spans="1:10" ht="81">
      <c r="A62" s="18" t="s">
        <v>113</v>
      </c>
      <c r="B62" s="41" t="s">
        <v>114</v>
      </c>
      <c r="C62" s="19">
        <f t="shared" si="2"/>
        <v>51206.648399999998</v>
      </c>
      <c r="D62" s="19">
        <v>25346.035690000001</v>
      </c>
      <c r="E62" s="19">
        <v>25860.612709999998</v>
      </c>
      <c r="F62" s="19">
        <f t="shared" si="3"/>
        <v>51206.648399999998</v>
      </c>
      <c r="G62" s="19">
        <v>25346.035690000001</v>
      </c>
      <c r="H62" s="19">
        <v>25860.612709999998</v>
      </c>
      <c r="I62" s="26" t="s">
        <v>232</v>
      </c>
      <c r="J62" s="28" t="s">
        <v>233</v>
      </c>
    </row>
    <row r="63" spans="1:10" ht="61" customHeight="1">
      <c r="A63" s="5" t="s">
        <v>115</v>
      </c>
      <c r="B63" s="38" t="s">
        <v>116</v>
      </c>
      <c r="C63" s="8">
        <f t="shared" si="2"/>
        <v>53874.083300000006</v>
      </c>
      <c r="D63" s="8">
        <v>26874.341770000003</v>
      </c>
      <c r="E63" s="8">
        <v>26999.741530000003</v>
      </c>
      <c r="F63" s="8">
        <f t="shared" si="3"/>
        <v>53874.083300000006</v>
      </c>
      <c r="G63" s="8">
        <v>26874.341770000003</v>
      </c>
      <c r="H63" s="8">
        <v>26999.741530000003</v>
      </c>
      <c r="I63" s="31" t="s">
        <v>259</v>
      </c>
      <c r="J63" s="31" t="s">
        <v>235</v>
      </c>
    </row>
    <row r="64" spans="1:10" ht="117.5" customHeight="1">
      <c r="A64" s="5" t="s">
        <v>117</v>
      </c>
      <c r="B64" s="38" t="s">
        <v>118</v>
      </c>
      <c r="C64" s="8">
        <f t="shared" si="2"/>
        <v>1347.6937199999998</v>
      </c>
      <c r="D64" s="8">
        <v>698.41027999999994</v>
      </c>
      <c r="E64" s="8">
        <v>649.28343999999993</v>
      </c>
      <c r="F64" s="8">
        <f t="shared" si="3"/>
        <v>1347.6937199999998</v>
      </c>
      <c r="G64" s="8">
        <v>698.41027999999994</v>
      </c>
      <c r="H64" s="8">
        <v>649.28343999999993</v>
      </c>
      <c r="I64" s="31" t="s">
        <v>234</v>
      </c>
      <c r="J64" s="31" t="s">
        <v>236</v>
      </c>
    </row>
    <row r="65" spans="1:10" ht="88.5" customHeight="1">
      <c r="A65" s="5" t="s">
        <v>119</v>
      </c>
      <c r="B65" s="38" t="s">
        <v>120</v>
      </c>
      <c r="C65" s="8">
        <f t="shared" si="2"/>
        <v>14821.19584</v>
      </c>
      <c r="D65" s="8">
        <v>7616.86643</v>
      </c>
      <c r="E65" s="8">
        <v>7204.3294100000003</v>
      </c>
      <c r="F65" s="8">
        <f t="shared" si="3"/>
        <v>14821.19584</v>
      </c>
      <c r="G65" s="8">
        <v>7616.86643</v>
      </c>
      <c r="H65" s="8">
        <v>7204.3294100000003</v>
      </c>
      <c r="I65" s="31" t="s">
        <v>237</v>
      </c>
      <c r="J65" s="31" t="s">
        <v>238</v>
      </c>
    </row>
    <row r="66" spans="1:10" ht="203" customHeight="1">
      <c r="A66" s="6" t="s">
        <v>121</v>
      </c>
      <c r="B66" s="36" t="s">
        <v>122</v>
      </c>
      <c r="C66" s="7">
        <f t="shared" si="2"/>
        <v>785.94999999999993</v>
      </c>
      <c r="D66" s="7">
        <v>170.9</v>
      </c>
      <c r="E66" s="7">
        <v>615.04999999999995</v>
      </c>
      <c r="F66" s="7">
        <f t="shared" si="3"/>
        <v>785.94999999999993</v>
      </c>
      <c r="G66" s="7">
        <v>170.9</v>
      </c>
      <c r="H66" s="7">
        <v>615.04999999999995</v>
      </c>
      <c r="I66" s="31" t="s">
        <v>239</v>
      </c>
      <c r="J66" s="31" t="s">
        <v>240</v>
      </c>
    </row>
    <row r="67" spans="1:10" ht="322" customHeight="1">
      <c r="A67" s="6" t="s">
        <v>123</v>
      </c>
      <c r="B67" s="36" t="s">
        <v>124</v>
      </c>
      <c r="C67" s="7">
        <f t="shared" si="2"/>
        <v>29548.474160000002</v>
      </c>
      <c r="D67" s="7">
        <v>23300.894110000001</v>
      </c>
      <c r="E67" s="7">
        <v>6247.5800499999996</v>
      </c>
      <c r="F67" s="7">
        <f t="shared" si="3"/>
        <v>29548.474160000002</v>
      </c>
      <c r="G67" s="7">
        <v>23300.894110000001</v>
      </c>
      <c r="H67" s="7">
        <v>6247.5800499999996</v>
      </c>
      <c r="I67" s="31" t="s">
        <v>241</v>
      </c>
      <c r="J67" s="31" t="s">
        <v>242</v>
      </c>
    </row>
    <row r="68" spans="1:10" ht="78" customHeight="1">
      <c r="A68" s="6" t="s">
        <v>125</v>
      </c>
      <c r="B68" s="36" t="s">
        <v>126</v>
      </c>
      <c r="C68" s="7">
        <f t="shared" si="2"/>
        <v>6310.13148</v>
      </c>
      <c r="D68" s="7">
        <f>SUM(D69:D71)</f>
        <v>3287.11004</v>
      </c>
      <c r="E68" s="7">
        <f>SUM(E69:E71)</f>
        <v>3023.02144</v>
      </c>
      <c r="F68" s="7">
        <f t="shared" si="3"/>
        <v>6310.13148</v>
      </c>
      <c r="G68" s="7">
        <f>SUM(G69:G71)</f>
        <v>3287.11004</v>
      </c>
      <c r="H68" s="7">
        <f>SUM(H69:H71)</f>
        <v>3023.02144</v>
      </c>
      <c r="I68" s="49" t="s">
        <v>243</v>
      </c>
      <c r="J68" s="52" t="s">
        <v>244</v>
      </c>
    </row>
    <row r="69" spans="1:10" ht="74" customHeight="1">
      <c r="A69" s="5" t="s">
        <v>127</v>
      </c>
      <c r="B69" s="37" t="s">
        <v>128</v>
      </c>
      <c r="C69" s="8">
        <f t="shared" si="2"/>
        <v>942.62444000000005</v>
      </c>
      <c r="D69" s="8">
        <v>479.21262000000002</v>
      </c>
      <c r="E69" s="8">
        <v>463.41182000000003</v>
      </c>
      <c r="F69" s="8">
        <f t="shared" si="3"/>
        <v>942.62444000000005</v>
      </c>
      <c r="G69" s="8">
        <v>479.21262000000002</v>
      </c>
      <c r="H69" s="8">
        <v>463.41182000000003</v>
      </c>
      <c r="I69" s="50"/>
      <c r="J69" s="53"/>
    </row>
    <row r="70" spans="1:10" ht="60.5" customHeight="1">
      <c r="A70" s="5" t="s">
        <v>129</v>
      </c>
      <c r="B70" s="37" t="s">
        <v>130</v>
      </c>
      <c r="C70" s="8">
        <f t="shared" si="2"/>
        <v>1483.5952</v>
      </c>
      <c r="D70" s="8">
        <v>724.09307999999999</v>
      </c>
      <c r="E70" s="8">
        <v>759.50211999999999</v>
      </c>
      <c r="F70" s="8">
        <f t="shared" si="3"/>
        <v>1483.5952</v>
      </c>
      <c r="G70" s="8">
        <v>724.09307999999999</v>
      </c>
      <c r="H70" s="8">
        <v>759.50211999999999</v>
      </c>
      <c r="I70" s="50"/>
      <c r="J70" s="53"/>
    </row>
    <row r="71" spans="1:10" ht="80.5" customHeight="1">
      <c r="A71" s="5" t="s">
        <v>131</v>
      </c>
      <c r="B71" s="37" t="s">
        <v>132</v>
      </c>
      <c r="C71" s="8">
        <f t="shared" si="2"/>
        <v>3883.9118400000002</v>
      </c>
      <c r="D71" s="8">
        <v>2083.8043400000001</v>
      </c>
      <c r="E71" s="8">
        <v>1800.1075000000001</v>
      </c>
      <c r="F71" s="8">
        <f t="shared" si="3"/>
        <v>3883.9118400000002</v>
      </c>
      <c r="G71" s="8">
        <v>2083.8043400000001</v>
      </c>
      <c r="H71" s="8">
        <v>1800.1075000000001</v>
      </c>
      <c r="I71" s="51"/>
      <c r="J71" s="54"/>
    </row>
    <row r="72" spans="1:10" ht="148.5">
      <c r="A72" s="6" t="s">
        <v>133</v>
      </c>
      <c r="B72" s="36" t="s">
        <v>134</v>
      </c>
      <c r="C72" s="7">
        <f t="shared" si="2"/>
        <v>200868.09839</v>
      </c>
      <c r="D72" s="7">
        <f>D73+D74+D75+D79+D80</f>
        <v>125921.72373</v>
      </c>
      <c r="E72" s="7">
        <f>E73+E74+E75+E79+E80</f>
        <v>74946.374659999987</v>
      </c>
      <c r="F72" s="7">
        <f t="shared" si="3"/>
        <v>194811.09839</v>
      </c>
      <c r="G72" s="7">
        <f>G73+G74+G75+G79+G80</f>
        <v>125921.72373</v>
      </c>
      <c r="H72" s="7">
        <f>H73+H74+H75+H79+H80</f>
        <v>68889.374659999987</v>
      </c>
      <c r="I72" s="29" t="s">
        <v>245</v>
      </c>
      <c r="J72" s="27" t="s">
        <v>246</v>
      </c>
    </row>
    <row r="73" spans="1:10" ht="118.5" customHeight="1">
      <c r="A73" s="5" t="s">
        <v>135</v>
      </c>
      <c r="B73" s="37" t="s">
        <v>136</v>
      </c>
      <c r="C73" s="8">
        <f t="shared" si="2"/>
        <v>1299.98</v>
      </c>
      <c r="D73" s="8">
        <v>649.98</v>
      </c>
      <c r="E73" s="8">
        <v>650</v>
      </c>
      <c r="F73" s="8">
        <f t="shared" si="3"/>
        <v>1299.98</v>
      </c>
      <c r="G73" s="8">
        <v>649.98</v>
      </c>
      <c r="H73" s="8">
        <v>650</v>
      </c>
      <c r="I73" s="27" t="s">
        <v>247</v>
      </c>
      <c r="J73" s="27" t="s">
        <v>253</v>
      </c>
    </row>
    <row r="74" spans="1:10" ht="120" customHeight="1">
      <c r="A74" s="5" t="s">
        <v>137</v>
      </c>
      <c r="B74" s="37" t="s">
        <v>138</v>
      </c>
      <c r="C74" s="8">
        <f t="shared" si="2"/>
        <v>8170.0499999999993</v>
      </c>
      <c r="D74" s="8">
        <v>4063.1</v>
      </c>
      <c r="E74" s="8">
        <v>4106.95</v>
      </c>
      <c r="F74" s="8">
        <f t="shared" si="3"/>
        <v>8170.0499999999993</v>
      </c>
      <c r="G74" s="8">
        <v>4063.1</v>
      </c>
      <c r="H74" s="8">
        <v>4106.95</v>
      </c>
      <c r="I74" s="26" t="s">
        <v>260</v>
      </c>
      <c r="J74" s="27" t="s">
        <v>252</v>
      </c>
    </row>
    <row r="75" spans="1:10" ht="53.5" customHeight="1">
      <c r="A75" s="5" t="s">
        <v>139</v>
      </c>
      <c r="B75" s="37" t="s">
        <v>140</v>
      </c>
      <c r="C75" s="8">
        <f t="shared" si="2"/>
        <v>185050.52438999998</v>
      </c>
      <c r="D75" s="8">
        <v>121208.64373</v>
      </c>
      <c r="E75" s="8">
        <v>63841.880659999995</v>
      </c>
      <c r="F75" s="8">
        <f t="shared" si="3"/>
        <v>185050.52438999998</v>
      </c>
      <c r="G75" s="8">
        <v>121208.64373</v>
      </c>
      <c r="H75" s="8">
        <v>63841.880659999995</v>
      </c>
      <c r="I75" s="52" t="s">
        <v>248</v>
      </c>
      <c r="J75" s="52" t="s">
        <v>251</v>
      </c>
    </row>
    <row r="76" spans="1:10" ht="53.5" customHeight="1">
      <c r="A76" s="5" t="s">
        <v>141</v>
      </c>
      <c r="B76" s="38" t="s">
        <v>142</v>
      </c>
      <c r="C76" s="8">
        <f t="shared" si="2"/>
        <v>184746.90184000001</v>
      </c>
      <c r="D76" s="8">
        <v>120905.02118</v>
      </c>
      <c r="E76" s="8">
        <v>63841.880659999995</v>
      </c>
      <c r="F76" s="8">
        <f t="shared" si="3"/>
        <v>184746.90184000001</v>
      </c>
      <c r="G76" s="8">
        <v>120905.02118</v>
      </c>
      <c r="H76" s="8">
        <v>63841.880659999995</v>
      </c>
      <c r="I76" s="55"/>
      <c r="J76" s="55"/>
    </row>
    <row r="77" spans="1:10" ht="53.5" customHeight="1">
      <c r="A77" s="5" t="s">
        <v>143</v>
      </c>
      <c r="B77" s="38" t="s">
        <v>144</v>
      </c>
      <c r="C77" s="8">
        <f t="shared" si="2"/>
        <v>84.8</v>
      </c>
      <c r="D77" s="8">
        <v>84.8</v>
      </c>
      <c r="E77" s="8">
        <v>0</v>
      </c>
      <c r="F77" s="8">
        <f t="shared" si="3"/>
        <v>84.8</v>
      </c>
      <c r="G77" s="8">
        <v>84.8</v>
      </c>
      <c r="H77" s="8">
        <v>0</v>
      </c>
      <c r="I77" s="55"/>
      <c r="J77" s="55"/>
    </row>
    <row r="78" spans="1:10" ht="205.5" customHeight="1">
      <c r="A78" s="5" t="s">
        <v>145</v>
      </c>
      <c r="B78" s="38" t="s">
        <v>146</v>
      </c>
      <c r="C78" s="8">
        <f t="shared" si="2"/>
        <v>218.82254999999998</v>
      </c>
      <c r="D78" s="8">
        <v>218.82254999999998</v>
      </c>
      <c r="E78" s="8">
        <v>0</v>
      </c>
      <c r="F78" s="8">
        <f t="shared" si="3"/>
        <v>218.82254999999998</v>
      </c>
      <c r="G78" s="8">
        <v>218.82254999999998</v>
      </c>
      <c r="H78" s="8">
        <v>0</v>
      </c>
      <c r="I78" s="56"/>
      <c r="J78" s="56"/>
    </row>
    <row r="79" spans="1:10" ht="126" customHeight="1">
      <c r="A79" s="5" t="s">
        <v>147</v>
      </c>
      <c r="B79" s="37" t="s">
        <v>148</v>
      </c>
      <c r="C79" s="8">
        <f t="shared" si="2"/>
        <v>79.899270000000001</v>
      </c>
      <c r="D79" s="8">
        <v>0</v>
      </c>
      <c r="E79" s="8">
        <v>79.899270000000001</v>
      </c>
      <c r="F79" s="8">
        <f t="shared" si="3"/>
        <v>79.899270000000001</v>
      </c>
      <c r="G79" s="8">
        <v>0</v>
      </c>
      <c r="H79" s="8">
        <v>79.899270000000001</v>
      </c>
      <c r="I79" s="27" t="s">
        <v>249</v>
      </c>
      <c r="J79" s="27" t="s">
        <v>250</v>
      </c>
    </row>
    <row r="80" spans="1:10" ht="82.5" customHeight="1">
      <c r="A80" s="5" t="s">
        <v>149</v>
      </c>
      <c r="B80" s="37" t="s">
        <v>150</v>
      </c>
      <c r="C80" s="8">
        <f t="shared" si="2"/>
        <v>6267.6447300000009</v>
      </c>
      <c r="D80" s="8">
        <v>0</v>
      </c>
      <c r="E80" s="8">
        <v>6267.6447300000009</v>
      </c>
      <c r="F80" s="8">
        <f t="shared" si="3"/>
        <v>210.64473000000001</v>
      </c>
      <c r="G80" s="8">
        <v>0</v>
      </c>
      <c r="H80" s="8">
        <v>210.64473000000001</v>
      </c>
      <c r="I80" s="32"/>
      <c r="J80" s="32"/>
    </row>
    <row r="81" ht="53.5" customHeight="1"/>
    <row r="82" ht="53.5" customHeight="1"/>
  </sheetData>
  <autoFilter ref="A6:H80"/>
  <mergeCells count="13">
    <mergeCell ref="I68:I71"/>
    <mergeCell ref="J68:J71"/>
    <mergeCell ref="I75:I78"/>
    <mergeCell ref="J75:J78"/>
    <mergeCell ref="I4:I5"/>
    <mergeCell ref="J4:J5"/>
    <mergeCell ref="A2:J2"/>
    <mergeCell ref="I7:I18"/>
    <mergeCell ref="J7:J18"/>
    <mergeCell ref="B3:C3"/>
    <mergeCell ref="C4:E4"/>
    <mergeCell ref="F4:H4"/>
    <mergeCell ref="A4:B4"/>
  </mergeCells>
  <pageMargins left="0.23622047244094491" right="0.23622047244094491" top="0.74803149606299213" bottom="0.74803149606299213" header="0.31496062992125984" footer="0.31496062992125984"/>
  <pageSetup scale="40" orientation="landscape" horizontalDpi="300" verticalDpi="300" r:id="rId1"/>
  <headerFooter alignWithMargins="0"/>
  <rowBreaks count="1" manualBreakCount="1">
    <brk id="66" max="9"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 (2)</vt:lpstr>
      <vt:lpstr>'Sheet1 (2)'!Print_Area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Daji</dc:creator>
  <cp:keywords/>
  <dc:description/>
  <cp:lastModifiedBy>Daji</cp:lastModifiedBy>
  <cp:lastPrinted>2020-04-01T16:48:02Z</cp:lastPrinted>
  <dcterms:created xsi:type="dcterms:W3CDTF">2020-03-26T12:12:45Z</dcterms:created>
  <dcterms:modified xsi:type="dcterms:W3CDTF">2020-04-01T18:08:06Z</dcterms:modified>
  <cp:category/>
  <cp:contentStatus/>
</cp:coreProperties>
</file>